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БОУ ООШ " sheetId="1" r:id="rId1"/>
    <sheet name="МБОУ ООШ" sheetId="2" r:id="rId2"/>
  </sheets>
  <definedNames>
    <definedName name="_xlnm.Print_Area" localSheetId="1">'МБОУ ООШ'!$A$1:$U$205</definedName>
    <definedName name="_xlnm.Print_Area" localSheetId="0">'МБОУ ООШ '!$A$1:$Q$194</definedName>
  </definedNames>
  <calcPr fullCalcOnLoad="1"/>
</workbook>
</file>

<file path=xl/sharedStrings.xml><?xml version="1.0" encoding="utf-8"?>
<sst xmlns="http://schemas.openxmlformats.org/spreadsheetml/2006/main" count="639" uniqueCount="231">
  <si>
    <r>
      <t xml:space="preserve">1. Наименование услуги: </t>
    </r>
    <r>
      <rPr>
        <sz val="14"/>
        <rFont val="Times New Roman"/>
        <family val="1"/>
      </rPr>
      <t>Реализация общеобразовательных программ начального общего, основного общего, среднего (полного) общего образования и дополнительных образовательных программ, в том числе с использованием дистанционных образовательных технологий</t>
    </r>
  </si>
  <si>
    <r>
      <t xml:space="preserve">2. Потребители услуги: </t>
    </r>
    <r>
      <rPr>
        <sz val="14"/>
        <rFont val="Times New Roman"/>
        <family val="1"/>
      </rPr>
      <t>Дети от 6,5 лет до 18 лет, дети-инвалиды</t>
    </r>
  </si>
  <si>
    <t>3. Состав нормативных затрат, непосредственно связанных с оказанием государственной услуги.</t>
  </si>
  <si>
    <t>3.1. Заработная плата педагогов</t>
  </si>
  <si>
    <t>Года</t>
  </si>
  <si>
    <t>ФЗП по штатному расписанию</t>
  </si>
  <si>
    <t>ФЗП стимулирование</t>
  </si>
  <si>
    <t>Итого</t>
  </si>
  <si>
    <t>3.2. Заработная плата прочего педагогического персонала</t>
  </si>
  <si>
    <t>2011 год</t>
  </si>
  <si>
    <t xml:space="preserve">2012год </t>
  </si>
  <si>
    <t>2013 год</t>
  </si>
  <si>
    <t>2014 год</t>
  </si>
  <si>
    <t>Наименование должности</t>
  </si>
  <si>
    <t>Кол-во ставок</t>
  </si>
  <si>
    <t>Годовая ставка</t>
  </si>
  <si>
    <t>Стимул. выплаты</t>
  </si>
  <si>
    <t>Всего ФЗП</t>
  </si>
  <si>
    <t>Стимул. выплаты/ компенсац</t>
  </si>
  <si>
    <t>Преподаватель ОБЖ</t>
  </si>
  <si>
    <t>Педагог-организатор</t>
  </si>
  <si>
    <t>Социальный педагог</t>
  </si>
  <si>
    <t>-</t>
  </si>
  <si>
    <t>Педагог доп.образ.</t>
  </si>
  <si>
    <t>Воспитатель</t>
  </si>
  <si>
    <t>Учитель-логопед</t>
  </si>
  <si>
    <t>Всего по прочему пед.персоналу</t>
  </si>
  <si>
    <t>3.3. Заработная плата учебно-вспомогательного персонала</t>
  </si>
  <si>
    <t>2012 год</t>
  </si>
  <si>
    <t>Стимул. выплаты/ компенсац.</t>
  </si>
  <si>
    <t>Всего по УВП</t>
  </si>
  <si>
    <t>3.5. Заработная плата обслуживающего и хозяйственного персонала</t>
  </si>
  <si>
    <t>Компенсац. выплаты</t>
  </si>
  <si>
    <t>компенсац. выплаты</t>
  </si>
  <si>
    <t>компенсац.</t>
  </si>
  <si>
    <t>выплаты</t>
  </si>
  <si>
    <t>Рабочий по обслуж.</t>
  </si>
  <si>
    <t>здания</t>
  </si>
  <si>
    <t>Сторож</t>
  </si>
  <si>
    <t>4. Расходы на иные нормативные затраты, непосредственно связанные с выполнением услуги</t>
  </si>
  <si>
    <t>Расходы на питание</t>
  </si>
  <si>
    <t>Наименование</t>
  </si>
  <si>
    <t>2013 год (исходя из средней за 2010-2011 года)</t>
  </si>
  <si>
    <t>Среднегодовая численность питающихся, чел.</t>
  </si>
  <si>
    <t>Среднегодовая стоимость питания дня, руб.</t>
  </si>
  <si>
    <t>Количество дней питания в учебном году, дней</t>
  </si>
  <si>
    <t>Расходы на питание за год, руб.</t>
  </si>
  <si>
    <t>Норматив на одного человека по питанию</t>
  </si>
  <si>
    <t xml:space="preserve">5.1. Коммунальные и прочие расходы </t>
  </si>
  <si>
    <t>Наименование статей расходов</t>
  </si>
  <si>
    <t>Соотношение расходов в %</t>
  </si>
  <si>
    <t>СИ</t>
  </si>
  <si>
    <t>У</t>
  </si>
  <si>
    <t>Услуги связи (интернет)</t>
  </si>
  <si>
    <t>Коммунальные услуги</t>
  </si>
  <si>
    <t xml:space="preserve">Оплата потребления тепла </t>
  </si>
  <si>
    <t xml:space="preserve">Оплата потребления электроэнергии </t>
  </si>
  <si>
    <t xml:space="preserve">Водоснабжение (канализация) </t>
  </si>
  <si>
    <t>Итого:</t>
  </si>
  <si>
    <t>Работы, услуги по содержанию имущества</t>
  </si>
  <si>
    <t>Вывоз отходов</t>
  </si>
  <si>
    <t>Охрана</t>
  </si>
  <si>
    <t xml:space="preserve">Дератизация </t>
  </si>
  <si>
    <t>Прочие работы и услуги</t>
  </si>
  <si>
    <t>Всего:</t>
  </si>
  <si>
    <t xml:space="preserve">5.2. Заработная плата административно-управленческого персонала </t>
  </si>
  <si>
    <t>(за год)</t>
  </si>
  <si>
    <t>Директор</t>
  </si>
  <si>
    <t>Гл.бухгалтер</t>
  </si>
  <si>
    <t xml:space="preserve">Всего </t>
  </si>
  <si>
    <t>2012 и 2013 года рассчитываются с июня 2011 с учетом повышения</t>
  </si>
  <si>
    <t>Норматив на одного человека общехозяйственным затратам</t>
  </si>
  <si>
    <t>Налог на имущество</t>
  </si>
  <si>
    <t>Налог на землю</t>
  </si>
  <si>
    <t xml:space="preserve">Норматив на муниципальную услугу </t>
  </si>
  <si>
    <t>Приложение</t>
  </si>
  <si>
    <t>к Методическим рекомендациям,</t>
  </si>
  <si>
    <t>утвержденным приказом</t>
  </si>
  <si>
    <t>Министерства финансов</t>
  </si>
  <si>
    <t>Пензенской области</t>
  </si>
  <si>
    <t>от 20 декабря 2010 г. N 102</t>
  </si>
  <si>
    <t>Утверждаю</t>
  </si>
  <si>
    <t>_________________________________________________</t>
  </si>
  <si>
    <t>(_______________________________________________)</t>
  </si>
  <si>
    <t>(подпись, ф.и.о. органа, осуществляющего</t>
  </si>
  <si>
    <t>функции и полномочия учредителя Учреждения)</t>
  </si>
  <si>
    <t>Исходные данные и результаты расчетов объема нормативных</t>
  </si>
  <si>
    <t>затрат на оказание государственными учреждениями</t>
  </si>
  <si>
    <t>Пензенской области государственных услуг и нормативных</t>
  </si>
  <si>
    <t>затрат на содержание имущества государственных учреждений</t>
  </si>
  <si>
    <t>на ____ год и на плановый период _____ и ______ годов</t>
  </si>
  <si>
    <t xml:space="preserve">Наименование  </t>
  </si>
  <si>
    <t>государственной</t>
  </si>
  <si>
    <t xml:space="preserve">услуги     </t>
  </si>
  <si>
    <t xml:space="preserve">Нормативные  </t>
  </si>
  <si>
    <t xml:space="preserve">затраты на   </t>
  </si>
  <si>
    <t xml:space="preserve">оказание    </t>
  </si>
  <si>
    <t xml:space="preserve">в том числе:       </t>
  </si>
  <si>
    <t xml:space="preserve">Объем     </t>
  </si>
  <si>
    <t>государст-</t>
  </si>
  <si>
    <t xml:space="preserve">венной    </t>
  </si>
  <si>
    <t xml:space="preserve">услуги    </t>
  </si>
  <si>
    <t xml:space="preserve">Итого,     </t>
  </si>
  <si>
    <t xml:space="preserve">объем      </t>
  </si>
  <si>
    <t>нормативных</t>
  </si>
  <si>
    <t xml:space="preserve">затрат на  </t>
  </si>
  <si>
    <t xml:space="preserve">оказание   </t>
  </si>
  <si>
    <t xml:space="preserve">государ-   </t>
  </si>
  <si>
    <t xml:space="preserve">ственной   </t>
  </si>
  <si>
    <t xml:space="preserve">услуги &lt;1&gt; </t>
  </si>
  <si>
    <t>Затраты на</t>
  </si>
  <si>
    <t>содержание</t>
  </si>
  <si>
    <t>имущества</t>
  </si>
  <si>
    <t xml:space="preserve">государ-  </t>
  </si>
  <si>
    <t>ственного</t>
  </si>
  <si>
    <t>учреждения</t>
  </si>
  <si>
    <t>Пензенской</t>
  </si>
  <si>
    <t xml:space="preserve">области   </t>
  </si>
  <si>
    <t xml:space="preserve">Сумма      </t>
  </si>
  <si>
    <t>финансового</t>
  </si>
  <si>
    <t>обеспечения</t>
  </si>
  <si>
    <t>выполнения</t>
  </si>
  <si>
    <t xml:space="preserve">ственного  </t>
  </si>
  <si>
    <t>задания &lt;2&gt;</t>
  </si>
  <si>
    <t xml:space="preserve">Затраты,    </t>
  </si>
  <si>
    <t>непосредственно</t>
  </si>
  <si>
    <t xml:space="preserve">связанные с  </t>
  </si>
  <si>
    <t xml:space="preserve">оказанием   </t>
  </si>
  <si>
    <t>общехозяй-</t>
  </si>
  <si>
    <t xml:space="preserve">ственные  </t>
  </si>
  <si>
    <t xml:space="preserve">нужды     </t>
  </si>
  <si>
    <t xml:space="preserve">тыс. руб.   </t>
  </si>
  <si>
    <t xml:space="preserve">за ед.     </t>
  </si>
  <si>
    <t>тыс. руб.</t>
  </si>
  <si>
    <t xml:space="preserve">за ед.  </t>
  </si>
  <si>
    <t xml:space="preserve">ед.    </t>
  </si>
  <si>
    <t xml:space="preserve">тыс. руб. </t>
  </si>
  <si>
    <t>Реализация общеобразовательных программ начального общего, основного общего, среднего (полного) общего образования и дополнительных образовательных программ, в том числе с использованием дистанционных образовательных технологий</t>
  </si>
  <si>
    <t>Итого отчетный</t>
  </si>
  <si>
    <t xml:space="preserve">финансовый год </t>
  </si>
  <si>
    <t xml:space="preserve">Итого текущий  </t>
  </si>
  <si>
    <t>Итого очередной</t>
  </si>
  <si>
    <t xml:space="preserve">Итого первый   </t>
  </si>
  <si>
    <t xml:space="preserve">год планового  </t>
  </si>
  <si>
    <t xml:space="preserve">периода        </t>
  </si>
  <si>
    <t>--------------------------------</t>
  </si>
  <si>
    <t>&lt;1&gt; Определяется путем произведения нормативных затрат на оказание государственной услуги (графа 2) и объема государственной услуги (графа 5)</t>
  </si>
  <si>
    <t>&lt;2&gt; Определяется путем суммирования итогового объема нормативных затрат на оказание государственной услуги (графа 6) с затратами на содержание имущества (графа 7)</t>
  </si>
  <si>
    <t>Вожатая</t>
  </si>
  <si>
    <t>Вахтер</t>
  </si>
  <si>
    <t>Рабочий по ремонту</t>
  </si>
  <si>
    <t>повар</t>
  </si>
  <si>
    <t>водитель</t>
  </si>
  <si>
    <r>
      <t xml:space="preserve">1) </t>
    </r>
    <r>
      <rPr>
        <b/>
        <sz val="14"/>
        <rFont val="Times New Roman"/>
        <family val="1"/>
      </rPr>
      <t>Всего по штатному расписанию за 2011 год: (                                ) =                 , в том числе</t>
    </r>
  </si>
  <si>
    <t>Фонд стимулирования и доплат на 2011 год:</t>
  </si>
  <si>
    <t xml:space="preserve">Психолог </t>
  </si>
  <si>
    <t>кух.работник</t>
  </si>
  <si>
    <t>2014 год (исходя из средней за 2010-2011 года)</t>
  </si>
  <si>
    <t>6. Уплата налогов (за базовый период взят 2011 год) -  СОДЕРЖАНИЕ ИМУЩЕСТВА</t>
  </si>
  <si>
    <t>лаборант</t>
  </si>
  <si>
    <t>секретарь</t>
  </si>
  <si>
    <t>завхоз</t>
  </si>
  <si>
    <t>кассир</t>
  </si>
  <si>
    <t>зам по увр</t>
  </si>
  <si>
    <t>библиотекарь</t>
  </si>
  <si>
    <t>2438651,35+147298+100654+382908</t>
  </si>
  <si>
    <t>555624+100654+382908</t>
  </si>
  <si>
    <t>Расходы на з/плату по должн. Окладам за 2011 год------3625135,35</t>
  </si>
  <si>
    <t>Начисления на з/плату за 2011 год-----1327140,58</t>
  </si>
  <si>
    <t xml:space="preserve"> Фонд стимулирования и доплат на 2012 год:  741412</t>
  </si>
  <si>
    <t>Фонд стимулирования и доплат на 2013 год              741412</t>
  </si>
  <si>
    <t>Начисления на фонд оплаты труда на 2013 год ----------1317124,48</t>
  </si>
  <si>
    <t>начисления  на фонд оплаты труда на 2012 год------1317512,44</t>
  </si>
  <si>
    <t xml:space="preserve"> по штатному расписанию на 2012 год---4362624 по окладам---3621212</t>
  </si>
  <si>
    <r>
      <t>3</t>
    </r>
    <r>
      <rPr>
        <b/>
        <sz val="14"/>
        <rFont val="Times New Roman"/>
        <family val="1"/>
      </rPr>
      <t xml:space="preserve">) Всего по штатному расписанию за 2013 год: (4362624 = оклады----3621212          </t>
    </r>
  </si>
  <si>
    <t>4) Всего по штатному расписанию за 2014 год: --------4362624  оклады     3621212</t>
  </si>
  <si>
    <t>фонд стимулирования и доплат      741412</t>
  </si>
  <si>
    <t>Начисления на фонд оплаты труда за 2014 год 30,2%  = 1317124,48</t>
  </si>
  <si>
    <t>Итого расходов на заработную плату по должностным окладам на 2014 год-    3621212</t>
  </si>
  <si>
    <t>Муниципальное общеобразовательное учреждение основная  общеобразовательная школа р.п. Сосновоборск</t>
  </si>
  <si>
    <t>5899783,95/306</t>
  </si>
  <si>
    <t>2011 год---19280,35</t>
  </si>
  <si>
    <t>2012 год---20000,48</t>
  </si>
  <si>
    <t>5680136,40/284</t>
  </si>
  <si>
    <t>5680136,40/286</t>
  </si>
  <si>
    <t>5680136,40/300</t>
  </si>
  <si>
    <t>2013 год – 19860,62</t>
  </si>
  <si>
    <t>2014 год – 19515,47</t>
  </si>
  <si>
    <t>46313,50/160</t>
  </si>
  <si>
    <t>2011   год------289,46</t>
  </si>
  <si>
    <t>2012 год –    312,50</t>
  </si>
  <si>
    <t>52750/160</t>
  </si>
  <si>
    <t>2013 год--------329,69</t>
  </si>
  <si>
    <t>50000/160</t>
  </si>
  <si>
    <t>2014 год –    346,18</t>
  </si>
  <si>
    <t>55388/160=</t>
  </si>
  <si>
    <t>404020,10-СИ</t>
  </si>
  <si>
    <t>1415979,9----У</t>
  </si>
  <si>
    <t>1) Всего по штатному расписанию за 2011 год: (846567) =   в том числе  оклад 555624+стимулир  290943=</t>
  </si>
  <si>
    <t>Начисления на фонд оплаты труда за 2011 год    289525,91</t>
  </si>
  <si>
    <t xml:space="preserve">2) Всего по штатному расписанию за 2012 год: 769788, в том числе </t>
  </si>
  <si>
    <t>Начисления на фонд оплаты труда за 2012 год 30,2% = 232475,98</t>
  </si>
  <si>
    <t xml:space="preserve">3) Всего по штатному расписанию за 2013 год: (769788) </t>
  </si>
  <si>
    <t>Начисления на фонд оплаты труда за 2013 год 30,2% = 232475,98</t>
  </si>
  <si>
    <t xml:space="preserve">4) Всего по штатному расписанию за 2014 год: (769788 + 232475,98)   </t>
  </si>
  <si>
    <t>2011 год---9214,44</t>
  </si>
  <si>
    <t>2012 год – 9937,55</t>
  </si>
  <si>
    <t>2818618,39/306</t>
  </si>
  <si>
    <t>2822263,98/284</t>
  </si>
  <si>
    <t>2822263,98/286</t>
  </si>
  <si>
    <t>2822263/300</t>
  </si>
  <si>
    <t>2013 год – 9868,05</t>
  </si>
  <si>
    <t>2014 год –9407,55</t>
  </si>
  <si>
    <t>2011 год--30256,20</t>
  </si>
  <si>
    <t>2012 год – 31518,14</t>
  </si>
  <si>
    <t>2013 год – 31386,33</t>
  </si>
  <si>
    <t>2014 год – 30598,50</t>
  </si>
  <si>
    <t>426240,90 -СИ</t>
  </si>
  <si>
    <t>447553,40- СИ</t>
  </si>
  <si>
    <t xml:space="preserve">   1171829,87                   У</t>
  </si>
  <si>
    <t>Расходы на з/плату по должн. Окладам за 2011 год------3219511,35</t>
  </si>
  <si>
    <t>Начисления на з/плату за 2011 год-----1037614,67</t>
  </si>
  <si>
    <r>
      <t xml:space="preserve">1) </t>
    </r>
    <r>
      <rPr>
        <b/>
        <sz val="14"/>
        <rFont val="Times New Roman"/>
        <family val="1"/>
      </rPr>
      <t>Всего по штатному расписанию за 2011 год:=  4763695,02               , в том числе</t>
    </r>
  </si>
  <si>
    <t xml:space="preserve"> Фонд стимулирования и доплат на 2012 год:  680000</t>
  </si>
  <si>
    <r>
      <t xml:space="preserve">2) </t>
    </r>
    <r>
      <rPr>
        <b/>
        <sz val="14"/>
        <rFont val="Times New Roman"/>
        <family val="1"/>
      </rPr>
      <t>Всего по штатному расписанию за 2012 год:=  4677872,42               , в том числе</t>
    </r>
  </si>
  <si>
    <t>начисления  на фонд оплаты труда на 2012 год------1002263,98</t>
  </si>
  <si>
    <r>
      <t xml:space="preserve">3) </t>
    </r>
    <r>
      <rPr>
        <b/>
        <sz val="14"/>
        <rFont val="Times New Roman"/>
        <family val="1"/>
      </rPr>
      <t>Всего по штатному расписанию за 2012 год:=  4677872,42               , в том числе</t>
    </r>
  </si>
  <si>
    <r>
      <t xml:space="preserve">4) </t>
    </r>
    <r>
      <rPr>
        <b/>
        <sz val="14"/>
        <rFont val="Times New Roman"/>
        <family val="1"/>
      </rPr>
      <t>Всего по штатному расписанию за 2012 год:=  4677872,42               , в том числе</t>
    </r>
  </si>
  <si>
    <t>на 2012 год и на плановый период 2013 и 2014 годов</t>
  </si>
  <si>
    <t>Вдовин О.В.</t>
  </si>
  <si>
    <t>МБОУ ООШ р.п.Сосновоборск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</si>
</sst>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0.0"/>
  </numFmts>
  <fonts count="12">
    <font>
      <sz val="10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3" fontId="5" fillId="0" borderId="2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3" fontId="3" fillId="0" borderId="2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2" fontId="3" fillId="0" borderId="2" xfId="0" applyNumberFormat="1" applyFont="1" applyBorder="1" applyAlignment="1">
      <alignment horizontal="justify" vertical="top" wrapText="1"/>
    </xf>
    <xf numFmtId="3" fontId="6" fillId="0" borderId="2" xfId="0" applyNumberFormat="1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8" fillId="2" borderId="7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justify" vertical="top" wrapText="1"/>
    </xf>
    <xf numFmtId="0" fontId="8" fillId="3" borderId="9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justify"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11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0" borderId="17" xfId="0" applyFont="1" applyBorder="1" applyAlignment="1">
      <alignment horizontal="justify" vertical="top" wrapText="1"/>
    </xf>
    <xf numFmtId="3" fontId="6" fillId="0" borderId="17" xfId="0" applyNumberFormat="1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3" fontId="6" fillId="0" borderId="19" xfId="0" applyNumberFormat="1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3" fontId="6" fillId="0" borderId="21" xfId="0" applyNumberFormat="1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3" fontId="6" fillId="0" borderId="9" xfId="0" applyNumberFormat="1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justify"/>
    </xf>
    <xf numFmtId="170" fontId="9" fillId="0" borderId="4" xfId="0" applyNumberFormat="1" applyFont="1" applyBorder="1" applyAlignment="1">
      <alignment horizontal="justify" vertical="top" wrapText="1"/>
    </xf>
    <xf numFmtId="170" fontId="8" fillId="0" borderId="2" xfId="0" applyNumberFormat="1" applyFont="1" applyBorder="1" applyAlignment="1">
      <alignment horizontal="justify" vertical="top" wrapText="1"/>
    </xf>
    <xf numFmtId="170" fontId="9" fillId="0" borderId="2" xfId="0" applyNumberFormat="1" applyFont="1" applyBorder="1" applyAlignment="1">
      <alignment horizontal="justify" vertical="top" wrapText="1"/>
    </xf>
    <xf numFmtId="1" fontId="3" fillId="0" borderId="2" xfId="0" applyNumberFormat="1" applyFont="1" applyBorder="1" applyAlignment="1">
      <alignment horizontal="justify" vertical="top" wrapText="1"/>
    </xf>
    <xf numFmtId="0" fontId="8" fillId="5" borderId="7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2" fontId="3" fillId="0" borderId="17" xfId="0" applyNumberFormat="1" applyFont="1" applyBorder="1" applyAlignment="1">
      <alignment horizontal="justify" vertical="top" wrapText="1"/>
    </xf>
    <xf numFmtId="1" fontId="3" fillId="0" borderId="17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2" fontId="3" fillId="0" borderId="24" xfId="0" applyNumberFormat="1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justify" vertical="top" wrapText="1"/>
    </xf>
    <xf numFmtId="1" fontId="9" fillId="0" borderId="4" xfId="0" applyNumberFormat="1" applyFont="1" applyBorder="1" applyAlignment="1">
      <alignment horizontal="justify" vertical="top" wrapText="1"/>
    </xf>
    <xf numFmtId="1" fontId="8" fillId="0" borderId="2" xfId="0" applyNumberFormat="1" applyFont="1" applyBorder="1" applyAlignment="1">
      <alignment horizontal="justify" vertical="top" wrapText="1"/>
    </xf>
    <xf numFmtId="170" fontId="11" fillId="0" borderId="2" xfId="0" applyNumberFormat="1" applyFont="1" applyBorder="1" applyAlignment="1">
      <alignment horizontal="left" vertical="top" wrapText="1"/>
    </xf>
    <xf numFmtId="0" fontId="0" fillId="3" borderId="0" xfId="0" applyFill="1" applyAlignment="1">
      <alignment/>
    </xf>
    <xf numFmtId="0" fontId="9" fillId="3" borderId="4" xfId="0" applyFont="1" applyFill="1" applyBorder="1" applyAlignment="1">
      <alignment horizontal="justify" vertical="top" wrapText="1"/>
    </xf>
    <xf numFmtId="0" fontId="9" fillId="3" borderId="2" xfId="0" applyFont="1" applyFill="1" applyBorder="1" applyAlignment="1">
      <alignment horizontal="justify" vertical="top" wrapText="1"/>
    </xf>
    <xf numFmtId="3" fontId="3" fillId="3" borderId="2" xfId="0" applyNumberFormat="1" applyFont="1" applyFill="1" applyBorder="1" applyAlignment="1">
      <alignment horizontal="justify"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3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8" fillId="3" borderId="1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" fontId="9" fillId="3" borderId="11" xfId="0" applyNumberFormat="1" applyFont="1" applyFill="1" applyBorder="1" applyAlignment="1">
      <alignment horizontal="center" vertical="top" wrapText="1"/>
    </xf>
    <xf numFmtId="1" fontId="9" fillId="3" borderId="10" xfId="0" applyNumberFormat="1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/>
    </xf>
    <xf numFmtId="0" fontId="0" fillId="0" borderId="17" xfId="0" applyBorder="1" applyAlignment="1">
      <alignment/>
    </xf>
    <xf numFmtId="0" fontId="5" fillId="0" borderId="1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3" borderId="0" xfId="0" applyFont="1" applyFill="1" applyAlignment="1">
      <alignment horizontal="justify"/>
    </xf>
    <xf numFmtId="0" fontId="0" fillId="3" borderId="0" xfId="0" applyFill="1" applyAlignment="1">
      <alignment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1" fontId="9" fillId="3" borderId="7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justify"/>
    </xf>
    <xf numFmtId="0" fontId="7" fillId="0" borderId="2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1" fontId="9" fillId="5" borderId="11" xfId="0" applyNumberFormat="1" applyFont="1" applyFill="1" applyBorder="1" applyAlignment="1">
      <alignment horizontal="center" vertical="top" wrapText="1"/>
    </xf>
    <xf numFmtId="1" fontId="9" fillId="5" borderId="7" xfId="0" applyNumberFormat="1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 horizontal="justify"/>
    </xf>
    <xf numFmtId="0" fontId="0" fillId="6" borderId="0" xfId="0" applyFill="1" applyAlignment="1">
      <alignment/>
    </xf>
    <xf numFmtId="0" fontId="3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" fontId="9" fillId="6" borderId="11" xfId="0" applyNumberFormat="1" applyFont="1" applyFill="1" applyBorder="1" applyAlignment="1">
      <alignment horizontal="center" vertical="top" wrapText="1"/>
    </xf>
    <xf numFmtId="1" fontId="9" fillId="6" borderId="10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justify"/>
    </xf>
    <xf numFmtId="0" fontId="0" fillId="4" borderId="0" xfId="0" applyFill="1" applyAlignment="1">
      <alignment/>
    </xf>
    <xf numFmtId="0" fontId="3" fillId="5" borderId="0" xfId="0" applyFont="1" applyFill="1" applyAlignment="1">
      <alignment horizontal="justify"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justify"/>
    </xf>
    <xf numFmtId="0" fontId="9" fillId="5" borderId="11" xfId="0" applyFont="1" applyFill="1" applyBorder="1" applyAlignment="1">
      <alignment vertical="top" wrapText="1"/>
    </xf>
    <xf numFmtId="0" fontId="9" fillId="5" borderId="7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workbookViewId="0" topLeftCell="A1">
      <selection activeCell="C181" sqref="C181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3.875" style="0" customWidth="1"/>
    <col min="4" max="4" width="16.25390625" style="0" customWidth="1"/>
    <col min="5" max="5" width="18.625" style="0" customWidth="1"/>
    <col min="6" max="6" width="11.875" style="0" customWidth="1"/>
    <col min="7" max="7" width="13.625" style="0" customWidth="1"/>
    <col min="8" max="8" width="9.625" style="0" customWidth="1"/>
    <col min="9" max="9" width="8.375" style="0" customWidth="1"/>
    <col min="10" max="10" width="9.375" style="0" bestFit="1" customWidth="1"/>
    <col min="11" max="11" width="10.75390625" style="0" customWidth="1"/>
    <col min="12" max="12" width="11.625" style="0" bestFit="1" customWidth="1"/>
    <col min="13" max="13" width="10.00390625" style="0" customWidth="1"/>
    <col min="14" max="14" width="9.25390625" style="0" bestFit="1" customWidth="1"/>
    <col min="15" max="15" width="12.75390625" style="0" bestFit="1" customWidth="1"/>
    <col min="16" max="16" width="7.75390625" style="0" customWidth="1"/>
    <col min="17" max="17" width="9.375" style="0" customWidth="1"/>
    <col min="18" max="18" width="9.25390625" style="0" bestFit="1" customWidth="1"/>
    <col min="19" max="19" width="12.75390625" style="0" bestFit="1" customWidth="1"/>
    <col min="20" max="20" width="11.625" style="0" bestFit="1" customWidth="1"/>
    <col min="21" max="21" width="12.75390625" style="0" bestFit="1" customWidth="1"/>
  </cols>
  <sheetData>
    <row r="1" spans="1:15" ht="18.75">
      <c r="A1" s="157" t="s">
        <v>179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ht="18.75">
      <c r="A2" s="2"/>
    </row>
    <row r="3" spans="1:19" ht="14.25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33"/>
      <c r="O3" s="33"/>
      <c r="P3" s="33"/>
      <c r="Q3" s="33"/>
      <c r="R3" s="33"/>
      <c r="S3" s="33"/>
    </row>
    <row r="4" spans="1:17" ht="18.75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4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4" ht="15" thickBot="1">
      <c r="A6" s="163" t="s">
        <v>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6" ht="39" thickBot="1">
      <c r="A7" s="34" t="s">
        <v>4</v>
      </c>
      <c r="B7" s="35" t="s">
        <v>5</v>
      </c>
      <c r="C7" s="35" t="s">
        <v>6</v>
      </c>
      <c r="D7" s="35" t="s">
        <v>7</v>
      </c>
      <c r="F7" s="66"/>
    </row>
    <row r="8" spans="1:4" ht="19.5" thickBot="1">
      <c r="A8" s="5">
        <v>2011</v>
      </c>
      <c r="B8" s="6">
        <v>2438651.35</v>
      </c>
      <c r="C8" s="6">
        <v>490000</v>
      </c>
      <c r="D8" s="6">
        <f>B8+C8</f>
        <v>2928651.35</v>
      </c>
    </row>
    <row r="9" spans="1:4" ht="19.5" thickBot="1">
      <c r="A9" s="5">
        <v>2012</v>
      </c>
      <c r="B9" s="6">
        <v>2731648</v>
      </c>
      <c r="C9" s="6">
        <v>520000</v>
      </c>
      <c r="D9" s="6">
        <f>B9+C9</f>
        <v>3251648</v>
      </c>
    </row>
    <row r="10" spans="1:4" ht="19.5" thickBot="1">
      <c r="A10" s="5">
        <v>2013</v>
      </c>
      <c r="B10" s="6">
        <f>B9</f>
        <v>2731648</v>
      </c>
      <c r="C10" s="6">
        <f>C9</f>
        <v>520000</v>
      </c>
      <c r="D10" s="6">
        <f>B10+C10</f>
        <v>3251648</v>
      </c>
    </row>
    <row r="11" spans="1:6" ht="19.5" thickBot="1">
      <c r="A11" s="5">
        <v>2014</v>
      </c>
      <c r="B11" s="6">
        <f>B10</f>
        <v>2731648</v>
      </c>
      <c r="C11" s="6">
        <f>C10</f>
        <v>520000</v>
      </c>
      <c r="D11" s="6">
        <f>B11+C11</f>
        <v>3251648</v>
      </c>
      <c r="E11" s="72">
        <v>4362624</v>
      </c>
      <c r="F11">
        <v>2012</v>
      </c>
    </row>
    <row r="12" spans="1:6" ht="19.5" thickBot="1">
      <c r="A12" s="5"/>
      <c r="B12" s="6"/>
      <c r="C12" s="6"/>
      <c r="D12" s="6"/>
      <c r="E12">
        <f>D8+E30+E42+E56+E116</f>
        <v>4572647.35</v>
      </c>
      <c r="F12">
        <v>2011</v>
      </c>
    </row>
    <row r="13" spans="1:5" ht="18.75">
      <c r="A13" s="4"/>
      <c r="E13" s="67">
        <f>D8+E30+E42+E56+E116</f>
        <v>4572647.35</v>
      </c>
    </row>
    <row r="14" ht="18.75">
      <c r="A14" s="4"/>
    </row>
    <row r="15" spans="1:17" ht="15" thickBot="1">
      <c r="A15" s="153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8"/>
      <c r="O15" s="158"/>
      <c r="P15" s="158"/>
      <c r="Q15" s="158"/>
    </row>
    <row r="16" spans="1:21" ht="15.75" thickBot="1">
      <c r="A16" s="8"/>
      <c r="B16" s="186" t="s">
        <v>9</v>
      </c>
      <c r="C16" s="187"/>
      <c r="D16" s="187"/>
      <c r="E16" s="188"/>
      <c r="F16" s="186" t="s">
        <v>10</v>
      </c>
      <c r="G16" s="187"/>
      <c r="H16" s="187"/>
      <c r="I16" s="188"/>
      <c r="J16" s="186" t="s">
        <v>11</v>
      </c>
      <c r="K16" s="187"/>
      <c r="L16" s="187"/>
      <c r="M16" s="187"/>
      <c r="N16" s="189" t="s">
        <v>12</v>
      </c>
      <c r="O16" s="190"/>
      <c r="P16" s="190"/>
      <c r="Q16" s="191"/>
      <c r="R16" s="209"/>
      <c r="S16" s="209"/>
      <c r="T16" s="209"/>
      <c r="U16" s="209"/>
    </row>
    <row r="17" spans="1:21" ht="51.75" thickBot="1">
      <c r="A17" s="9" t="s">
        <v>13</v>
      </c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14</v>
      </c>
      <c r="G17" s="10" t="s">
        <v>15</v>
      </c>
      <c r="H17" s="10" t="s">
        <v>18</v>
      </c>
      <c r="I17" s="10" t="s">
        <v>17</v>
      </c>
      <c r="J17" s="10" t="s">
        <v>14</v>
      </c>
      <c r="K17" s="10" t="s">
        <v>15</v>
      </c>
      <c r="L17" s="10" t="s">
        <v>16</v>
      </c>
      <c r="M17" s="89" t="s">
        <v>17</v>
      </c>
      <c r="N17" s="94" t="s">
        <v>14</v>
      </c>
      <c r="O17" s="10" t="s">
        <v>15</v>
      </c>
      <c r="P17" s="10" t="s">
        <v>16</v>
      </c>
      <c r="Q17" s="98" t="s">
        <v>17</v>
      </c>
      <c r="R17" s="92"/>
      <c r="S17" s="92"/>
      <c r="T17" s="92"/>
      <c r="U17" s="92"/>
    </row>
    <row r="18" spans="1:21" ht="15.75" thickBot="1">
      <c r="A18" s="11" t="s">
        <v>19</v>
      </c>
      <c r="B18" s="12">
        <v>0.5</v>
      </c>
      <c r="C18" s="12">
        <v>19600</v>
      </c>
      <c r="D18" s="12">
        <v>0</v>
      </c>
      <c r="E18" s="13">
        <f>C18+D18</f>
        <v>19600</v>
      </c>
      <c r="F18" s="12">
        <v>0</v>
      </c>
      <c r="G18" s="14">
        <v>0</v>
      </c>
      <c r="H18" s="12"/>
      <c r="I18" s="71">
        <f>G18</f>
        <v>0</v>
      </c>
      <c r="J18" s="12"/>
      <c r="K18" s="14"/>
      <c r="L18" s="12"/>
      <c r="M18" s="90">
        <f>K18</f>
        <v>0</v>
      </c>
      <c r="N18" s="99"/>
      <c r="O18" s="14"/>
      <c r="P18" s="12"/>
      <c r="Q18" s="100">
        <f>O18</f>
        <v>0</v>
      </c>
      <c r="R18" s="93"/>
      <c r="S18" s="95"/>
      <c r="T18" s="93"/>
      <c r="U18" s="96"/>
    </row>
    <row r="19" spans="1:21" ht="15.75" thickBot="1">
      <c r="A19" s="11" t="s">
        <v>20</v>
      </c>
      <c r="B19" s="12">
        <v>0</v>
      </c>
      <c r="C19" s="12">
        <v>0</v>
      </c>
      <c r="D19" s="12">
        <v>0</v>
      </c>
      <c r="E19" s="13">
        <f>C19+D19</f>
        <v>0</v>
      </c>
      <c r="F19" s="12">
        <v>0</v>
      </c>
      <c r="G19" s="12">
        <v>0</v>
      </c>
      <c r="H19" s="12"/>
      <c r="I19" s="13">
        <f>G19</f>
        <v>0</v>
      </c>
      <c r="J19" s="12"/>
      <c r="K19" s="12"/>
      <c r="L19" s="12"/>
      <c r="M19" s="91">
        <f>K19</f>
        <v>0</v>
      </c>
      <c r="N19" s="99"/>
      <c r="O19" s="12"/>
      <c r="P19" s="12"/>
      <c r="Q19" s="101"/>
      <c r="R19" s="93"/>
      <c r="S19" s="93"/>
      <c r="T19" s="93"/>
      <c r="U19" s="97"/>
    </row>
    <row r="20" spans="1:21" ht="15.75" thickBot="1">
      <c r="A20" s="11"/>
      <c r="B20" s="12"/>
      <c r="C20" s="12"/>
      <c r="D20" s="12"/>
      <c r="E20" s="13"/>
      <c r="F20" s="12"/>
      <c r="G20" s="12"/>
      <c r="H20" s="12"/>
      <c r="I20" s="13"/>
      <c r="J20" s="12"/>
      <c r="K20" s="12"/>
      <c r="L20" s="12"/>
      <c r="M20" s="91"/>
      <c r="N20" s="99"/>
      <c r="O20" s="12"/>
      <c r="P20" s="12"/>
      <c r="Q20" s="101"/>
      <c r="R20" s="93"/>
      <c r="S20" s="93"/>
      <c r="T20" s="93"/>
      <c r="U20" s="97"/>
    </row>
    <row r="21" spans="1:21" ht="15.75" thickBot="1">
      <c r="A21" s="11" t="s">
        <v>21</v>
      </c>
      <c r="B21" s="12">
        <v>0.5</v>
      </c>
      <c r="C21" s="12">
        <v>28980</v>
      </c>
      <c r="D21" s="12"/>
      <c r="E21" s="13">
        <f>D21+C21</f>
        <v>28980</v>
      </c>
      <c r="F21" s="12">
        <v>0.5</v>
      </c>
      <c r="G21" s="12">
        <v>28980</v>
      </c>
      <c r="H21" s="12"/>
      <c r="I21" s="13">
        <v>28980</v>
      </c>
      <c r="J21" s="12">
        <v>0.5</v>
      </c>
      <c r="K21" s="12">
        <v>28980</v>
      </c>
      <c r="L21" s="12">
        <v>0</v>
      </c>
      <c r="M21" s="91">
        <v>28980</v>
      </c>
      <c r="N21" s="99">
        <v>0.5</v>
      </c>
      <c r="O21" s="12">
        <v>28980</v>
      </c>
      <c r="P21" s="12"/>
      <c r="Q21" s="101">
        <v>28980</v>
      </c>
      <c r="R21" s="93"/>
      <c r="S21" s="93"/>
      <c r="T21" s="93"/>
      <c r="U21" s="97"/>
    </row>
    <row r="22" spans="1:21" ht="15.75" thickBot="1">
      <c r="A22" s="11"/>
      <c r="B22" s="12"/>
      <c r="C22" s="12"/>
      <c r="D22" s="12"/>
      <c r="E22" s="13"/>
      <c r="F22" s="12"/>
      <c r="G22" s="12"/>
      <c r="H22" s="12"/>
      <c r="I22" s="13"/>
      <c r="J22" s="12"/>
      <c r="K22" s="12"/>
      <c r="L22" s="12"/>
      <c r="M22" s="91"/>
      <c r="N22" s="99"/>
      <c r="O22" s="12"/>
      <c r="P22" s="12"/>
      <c r="Q22" s="101"/>
      <c r="R22" s="93"/>
      <c r="S22" s="93"/>
      <c r="T22" s="93"/>
      <c r="U22" s="97"/>
    </row>
    <row r="23" spans="1:21" ht="15.75" thickBot="1">
      <c r="A23" s="11"/>
      <c r="B23" s="12"/>
      <c r="C23" s="12"/>
      <c r="D23" s="12"/>
      <c r="E23" s="13"/>
      <c r="F23" s="12"/>
      <c r="G23" s="12"/>
      <c r="H23" s="12"/>
      <c r="I23" s="13"/>
      <c r="J23" s="12"/>
      <c r="K23" s="12"/>
      <c r="L23" s="12"/>
      <c r="M23" s="91"/>
      <c r="N23" s="99"/>
      <c r="O23" s="12"/>
      <c r="P23" s="12"/>
      <c r="Q23" s="101"/>
      <c r="R23" s="93"/>
      <c r="S23" s="93"/>
      <c r="T23" s="93"/>
      <c r="U23" s="97"/>
    </row>
    <row r="24" spans="1:21" ht="15.75" thickBot="1">
      <c r="A24" s="11" t="s">
        <v>155</v>
      </c>
      <c r="B24" s="12">
        <v>1</v>
      </c>
      <c r="C24" s="12">
        <v>80884</v>
      </c>
      <c r="D24" s="12">
        <v>12204</v>
      </c>
      <c r="E24" s="13">
        <f>D24+C24</f>
        <v>93088</v>
      </c>
      <c r="F24" s="12">
        <v>1</v>
      </c>
      <c r="G24" s="12">
        <v>90840</v>
      </c>
      <c r="H24" s="12">
        <v>0</v>
      </c>
      <c r="I24" s="13">
        <v>90840</v>
      </c>
      <c r="J24" s="12">
        <v>1</v>
      </c>
      <c r="K24" s="12">
        <v>90840</v>
      </c>
      <c r="L24" s="12"/>
      <c r="M24" s="91">
        <v>90840</v>
      </c>
      <c r="N24" s="99">
        <v>1</v>
      </c>
      <c r="O24" s="12">
        <v>90840</v>
      </c>
      <c r="P24" s="12"/>
      <c r="Q24" s="101">
        <v>90840</v>
      </c>
      <c r="R24" s="93"/>
      <c r="S24" s="93"/>
      <c r="T24" s="93"/>
      <c r="U24" s="97"/>
    </row>
    <row r="25" spans="1:21" ht="15.75" thickBot="1">
      <c r="A25" s="11" t="s">
        <v>23</v>
      </c>
      <c r="B25" s="12">
        <v>0</v>
      </c>
      <c r="C25" s="12">
        <v>0</v>
      </c>
      <c r="D25" s="12">
        <v>0</v>
      </c>
      <c r="E25" s="13">
        <f>D25+C25</f>
        <v>0</v>
      </c>
      <c r="F25" s="12">
        <v>0</v>
      </c>
      <c r="G25" s="12">
        <v>0</v>
      </c>
      <c r="H25" s="12"/>
      <c r="I25" s="13">
        <f>G25</f>
        <v>0</v>
      </c>
      <c r="J25" s="12"/>
      <c r="K25" s="12"/>
      <c r="L25" s="12"/>
      <c r="M25" s="91">
        <f>K25</f>
        <v>0</v>
      </c>
      <c r="N25" s="99"/>
      <c r="O25" s="12"/>
      <c r="P25" s="12"/>
      <c r="Q25" s="101"/>
      <c r="R25" s="93"/>
      <c r="S25" s="93"/>
      <c r="T25" s="93"/>
      <c r="U25" s="97"/>
    </row>
    <row r="26" spans="1:21" ht="15.75" thickBot="1">
      <c r="A26" s="11" t="s">
        <v>24</v>
      </c>
      <c r="B26" s="12">
        <v>4</v>
      </c>
      <c r="C26" s="12">
        <v>196732</v>
      </c>
      <c r="D26" s="12">
        <v>20000</v>
      </c>
      <c r="E26" s="13">
        <f>C26+D26</f>
        <v>216732</v>
      </c>
      <c r="F26" s="12">
        <v>4</v>
      </c>
      <c r="G26" s="12">
        <v>212256</v>
      </c>
      <c r="H26" s="12">
        <v>60000</v>
      </c>
      <c r="I26" s="13">
        <v>272256</v>
      </c>
      <c r="J26" s="12">
        <v>4</v>
      </c>
      <c r="K26" s="12">
        <v>212256</v>
      </c>
      <c r="L26" s="12">
        <v>60000</v>
      </c>
      <c r="M26" s="91">
        <v>272256</v>
      </c>
      <c r="N26" s="99">
        <v>4</v>
      </c>
      <c r="O26" s="12">
        <v>212256</v>
      </c>
      <c r="P26" s="12">
        <v>60000</v>
      </c>
      <c r="Q26" s="101">
        <v>272256</v>
      </c>
      <c r="R26" s="93"/>
      <c r="S26" s="93"/>
      <c r="T26" s="93"/>
      <c r="U26" s="97"/>
    </row>
    <row r="27" spans="1:21" ht="15.75" thickBot="1">
      <c r="A27" s="11"/>
      <c r="B27" s="12"/>
      <c r="C27" s="12"/>
      <c r="D27" s="12"/>
      <c r="E27" s="13"/>
      <c r="F27" s="12"/>
      <c r="G27" s="12"/>
      <c r="H27" s="12"/>
      <c r="I27" s="13"/>
      <c r="J27" s="12"/>
      <c r="K27" s="12"/>
      <c r="L27" s="12"/>
      <c r="M27" s="91"/>
      <c r="N27" s="99"/>
      <c r="O27" s="12"/>
      <c r="P27" s="12"/>
      <c r="Q27" s="101"/>
      <c r="R27" s="93"/>
      <c r="S27" s="93"/>
      <c r="T27" s="93"/>
      <c r="U27" s="97"/>
    </row>
    <row r="28" spans="1:21" ht="15.75" thickBot="1">
      <c r="A28" s="11" t="s">
        <v>148</v>
      </c>
      <c r="B28" s="12">
        <v>1</v>
      </c>
      <c r="C28" s="12">
        <v>56712</v>
      </c>
      <c r="D28" s="12">
        <v>25693</v>
      </c>
      <c r="E28" s="13">
        <f>D28+C28</f>
        <v>82405</v>
      </c>
      <c r="F28" s="12">
        <v>1</v>
      </c>
      <c r="G28" s="12">
        <v>68932</v>
      </c>
      <c r="H28" s="12"/>
      <c r="I28" s="13">
        <f>G28</f>
        <v>68932</v>
      </c>
      <c r="J28" s="12">
        <v>1</v>
      </c>
      <c r="K28" s="12">
        <v>68932</v>
      </c>
      <c r="L28" s="12"/>
      <c r="M28" s="91">
        <f>K28</f>
        <v>68932</v>
      </c>
      <c r="N28" s="99">
        <v>1</v>
      </c>
      <c r="O28" s="12">
        <v>68932</v>
      </c>
      <c r="P28" s="12"/>
      <c r="Q28" s="101">
        <f>O28</f>
        <v>68932</v>
      </c>
      <c r="R28" s="93"/>
      <c r="S28" s="93"/>
      <c r="T28" s="93"/>
      <c r="U28" s="97"/>
    </row>
    <row r="29" spans="1:21" ht="15.75" thickBot="1">
      <c r="A29" s="11" t="s">
        <v>25</v>
      </c>
      <c r="B29" s="12">
        <v>0</v>
      </c>
      <c r="C29" s="12">
        <v>0</v>
      </c>
      <c r="D29" s="12">
        <v>0</v>
      </c>
      <c r="E29" s="13">
        <f>D29+C29</f>
        <v>0</v>
      </c>
      <c r="F29" s="12"/>
      <c r="G29" s="12"/>
      <c r="H29" s="12"/>
      <c r="I29" s="13"/>
      <c r="J29" s="12"/>
      <c r="K29" s="12"/>
      <c r="L29" s="12"/>
      <c r="M29" s="91"/>
      <c r="N29" s="99"/>
      <c r="O29" s="12"/>
      <c r="P29" s="12"/>
      <c r="Q29" s="101"/>
      <c r="R29" s="93"/>
      <c r="S29" s="93"/>
      <c r="T29" s="93"/>
      <c r="U29" s="97"/>
    </row>
    <row r="30" spans="1:21" ht="29.25" thickBot="1">
      <c r="A30" s="15" t="s">
        <v>26</v>
      </c>
      <c r="B30" s="13">
        <f>SUM(B18:B29)</f>
        <v>7</v>
      </c>
      <c r="C30" s="13">
        <f>SUM(C18:C29)</f>
        <v>382908</v>
      </c>
      <c r="D30" s="12">
        <f>SUM(D18:D29)</f>
        <v>57897</v>
      </c>
      <c r="E30" s="13">
        <f>D30+C30</f>
        <v>440805</v>
      </c>
      <c r="F30" s="13">
        <v>6.5</v>
      </c>
      <c r="G30" s="71">
        <f>G18+G19+G25+G26+G28</f>
        <v>281188</v>
      </c>
      <c r="H30" s="13">
        <v>60000</v>
      </c>
      <c r="I30" s="71">
        <f>I18+I19+I25+I26+I28</f>
        <v>341188</v>
      </c>
      <c r="J30" s="13">
        <v>6.5</v>
      </c>
      <c r="K30" s="71">
        <f>K18+K19+K25+K26+K28</f>
        <v>281188</v>
      </c>
      <c r="L30" s="13"/>
      <c r="M30" s="90">
        <f>M18+M19+M25+M26+M28</f>
        <v>341188</v>
      </c>
      <c r="N30" s="102">
        <v>6.5</v>
      </c>
      <c r="O30" s="103">
        <f>O18+O19+O25+O26+O28</f>
        <v>281188</v>
      </c>
      <c r="P30" s="104">
        <v>60000</v>
      </c>
      <c r="Q30" s="105">
        <f>Q18+Q19+Q25+Q26+Q28</f>
        <v>341188</v>
      </c>
      <c r="R30" s="97"/>
      <c r="S30" s="96"/>
      <c r="T30" s="97"/>
      <c r="U30" s="96"/>
    </row>
    <row r="31" ht="18.75">
      <c r="A31" s="4"/>
    </row>
    <row r="32" spans="1:6" ht="18.75">
      <c r="A32" s="4"/>
      <c r="F32">
        <f>E32+D8+E116</f>
        <v>3775218.35</v>
      </c>
    </row>
    <row r="33" ht="18.75">
      <c r="A33" s="4"/>
    </row>
    <row r="34" spans="1:11" ht="15" thickBot="1">
      <c r="A34" s="153" t="s">
        <v>27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21" ht="30" customHeight="1" thickBot="1">
      <c r="A35" s="8"/>
      <c r="B35" s="186" t="s">
        <v>9</v>
      </c>
      <c r="C35" s="187"/>
      <c r="D35" s="187"/>
      <c r="E35" s="188"/>
      <c r="F35" s="186" t="s">
        <v>28</v>
      </c>
      <c r="G35" s="187"/>
      <c r="H35" s="187"/>
      <c r="I35" s="188"/>
      <c r="J35" s="186" t="s">
        <v>11</v>
      </c>
      <c r="K35" s="187"/>
      <c r="L35" s="187"/>
      <c r="M35" s="187"/>
      <c r="N35" s="189" t="s">
        <v>12</v>
      </c>
      <c r="O35" s="190"/>
      <c r="P35" s="190"/>
      <c r="Q35" s="191"/>
      <c r="R35" s="209"/>
      <c r="S35" s="209"/>
      <c r="T35" s="209"/>
      <c r="U35" s="209"/>
    </row>
    <row r="36" spans="1:21" ht="64.5" thickBot="1">
      <c r="A36" s="9" t="s">
        <v>13</v>
      </c>
      <c r="B36" s="10" t="s">
        <v>14</v>
      </c>
      <c r="C36" s="10" t="s">
        <v>15</v>
      </c>
      <c r="D36" s="10" t="s">
        <v>29</v>
      </c>
      <c r="E36" s="10" t="s">
        <v>17</v>
      </c>
      <c r="F36" s="10" t="s">
        <v>14</v>
      </c>
      <c r="G36" s="10" t="s">
        <v>15</v>
      </c>
      <c r="H36" s="10" t="s">
        <v>29</v>
      </c>
      <c r="I36" s="10" t="s">
        <v>17</v>
      </c>
      <c r="J36" s="10" t="s">
        <v>14</v>
      </c>
      <c r="K36" s="10" t="s">
        <v>15</v>
      </c>
      <c r="L36" s="10" t="s">
        <v>29</v>
      </c>
      <c r="M36" s="89" t="s">
        <v>17</v>
      </c>
      <c r="N36" s="94" t="s">
        <v>14</v>
      </c>
      <c r="O36" s="10" t="s">
        <v>15</v>
      </c>
      <c r="P36" s="10" t="s">
        <v>29</v>
      </c>
      <c r="Q36" s="98" t="s">
        <v>17</v>
      </c>
      <c r="R36" s="92"/>
      <c r="S36" s="92"/>
      <c r="T36" s="92"/>
      <c r="U36" s="92"/>
    </row>
    <row r="37" spans="1:21" ht="15.75" thickBot="1">
      <c r="A37" s="11" t="s">
        <v>164</v>
      </c>
      <c r="B37" s="12">
        <v>1</v>
      </c>
      <c r="C37" s="12">
        <v>6378</v>
      </c>
      <c r="D37" s="12">
        <v>0</v>
      </c>
      <c r="E37" s="13">
        <f>C37+D37:D41</f>
        <v>6378</v>
      </c>
      <c r="F37" s="12"/>
      <c r="G37" s="12"/>
      <c r="H37" s="12"/>
      <c r="I37" s="13"/>
      <c r="J37" s="12"/>
      <c r="K37" s="12"/>
      <c r="L37" s="12"/>
      <c r="M37" s="91"/>
      <c r="N37" s="99"/>
      <c r="O37" s="12"/>
      <c r="P37" s="12"/>
      <c r="Q37" s="101"/>
      <c r="R37" s="93"/>
      <c r="S37" s="93"/>
      <c r="T37" s="93"/>
      <c r="U37" s="97"/>
    </row>
    <row r="38" spans="1:21" ht="15.75" thickBot="1">
      <c r="A38" s="11" t="s">
        <v>159</v>
      </c>
      <c r="B38" s="12">
        <v>0.75</v>
      </c>
      <c r="C38" s="12">
        <v>15415</v>
      </c>
      <c r="D38" s="12"/>
      <c r="E38" s="13">
        <v>15415</v>
      </c>
      <c r="F38" s="12"/>
      <c r="G38" s="12"/>
      <c r="H38" s="12"/>
      <c r="I38" s="13"/>
      <c r="J38" s="12"/>
      <c r="K38" s="12"/>
      <c r="L38" s="12"/>
      <c r="M38" s="91"/>
      <c r="N38" s="99"/>
      <c r="O38" s="12"/>
      <c r="P38" s="12"/>
      <c r="Q38" s="101"/>
      <c r="R38" s="93"/>
      <c r="S38" s="93"/>
      <c r="T38" s="93"/>
      <c r="U38" s="97"/>
    </row>
    <row r="39" spans="1:21" ht="15.75" thickBot="1">
      <c r="A39" s="11" t="s">
        <v>160</v>
      </c>
      <c r="B39" s="12">
        <v>1</v>
      </c>
      <c r="C39" s="12">
        <v>55332</v>
      </c>
      <c r="D39" s="12">
        <v>22362</v>
      </c>
      <c r="E39" s="13">
        <v>77694</v>
      </c>
      <c r="F39" s="12"/>
      <c r="G39" s="12"/>
      <c r="H39" s="12"/>
      <c r="I39" s="13"/>
      <c r="J39" s="12"/>
      <c r="K39" s="12"/>
      <c r="L39" s="12"/>
      <c r="M39" s="91"/>
      <c r="N39" s="99"/>
      <c r="O39" s="12"/>
      <c r="P39" s="12"/>
      <c r="Q39" s="101"/>
      <c r="R39" s="93"/>
      <c r="S39" s="93"/>
      <c r="T39" s="93"/>
      <c r="U39" s="97"/>
    </row>
    <row r="40" spans="1:21" ht="15.75" thickBot="1">
      <c r="A40" s="11" t="s">
        <v>161</v>
      </c>
      <c r="B40" s="12">
        <v>1</v>
      </c>
      <c r="C40" s="12">
        <v>8708</v>
      </c>
      <c r="D40" s="12">
        <v>1000</v>
      </c>
      <c r="E40" s="13">
        <v>9708</v>
      </c>
      <c r="F40" s="12"/>
      <c r="G40" s="12"/>
      <c r="H40" s="12"/>
      <c r="I40" s="13"/>
      <c r="J40" s="12"/>
      <c r="K40" s="12"/>
      <c r="L40" s="12"/>
      <c r="M40" s="91"/>
      <c r="N40" s="99"/>
      <c r="O40" s="12"/>
      <c r="P40" s="12"/>
      <c r="Q40" s="101"/>
      <c r="R40" s="93"/>
      <c r="S40" s="93"/>
      <c r="T40" s="93"/>
      <c r="U40" s="97"/>
    </row>
    <row r="41" spans="1:21" ht="15.75" thickBot="1">
      <c r="A41" s="11" t="s">
        <v>162</v>
      </c>
      <c r="B41" s="12">
        <v>0.5</v>
      </c>
      <c r="C41" s="12">
        <v>14821</v>
      </c>
      <c r="D41" s="12"/>
      <c r="E41" s="13">
        <v>14821</v>
      </c>
      <c r="F41" s="12"/>
      <c r="G41" s="12"/>
      <c r="H41" s="12"/>
      <c r="I41" s="13"/>
      <c r="J41" s="12"/>
      <c r="K41" s="12"/>
      <c r="L41" s="12"/>
      <c r="M41" s="91"/>
      <c r="N41" s="99"/>
      <c r="O41" s="12"/>
      <c r="P41" s="12"/>
      <c r="Q41" s="101"/>
      <c r="R41" s="93"/>
      <c r="S41" s="93"/>
      <c r="T41" s="93"/>
      <c r="U41" s="97"/>
    </row>
    <row r="42" spans="1:21" ht="15" thickBot="1">
      <c r="A42" s="15" t="s">
        <v>30</v>
      </c>
      <c r="B42" s="13">
        <f>SUM(B37:B41)</f>
        <v>4.25</v>
      </c>
      <c r="C42" s="13">
        <f>SUM(C37:C41)</f>
        <v>100654</v>
      </c>
      <c r="D42" s="13">
        <f>SUM(D37:D41)</f>
        <v>23362</v>
      </c>
      <c r="E42" s="13">
        <f>SUM(E37:E41)</f>
        <v>124016</v>
      </c>
      <c r="F42" s="13"/>
      <c r="G42" s="13"/>
      <c r="H42" s="13"/>
      <c r="I42" s="13"/>
      <c r="J42" s="13"/>
      <c r="K42" s="13"/>
      <c r="L42" s="13"/>
      <c r="M42" s="91"/>
      <c r="N42" s="102"/>
      <c r="O42" s="104"/>
      <c r="P42" s="104"/>
      <c r="Q42" s="106"/>
      <c r="R42" s="97"/>
      <c r="S42" s="97"/>
      <c r="T42" s="97"/>
      <c r="U42" s="97"/>
    </row>
    <row r="43" ht="18.75">
      <c r="A43" s="4"/>
    </row>
    <row r="44" spans="1:14" ht="15" thickBot="1">
      <c r="A44" s="153" t="s">
        <v>31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7" ht="15.75" thickBot="1">
      <c r="A45" s="8"/>
      <c r="B45" s="186" t="s">
        <v>9</v>
      </c>
      <c r="C45" s="187"/>
      <c r="D45" s="187"/>
      <c r="E45" s="188"/>
      <c r="F45" s="186" t="s">
        <v>28</v>
      </c>
      <c r="G45" s="187"/>
      <c r="H45" s="187"/>
      <c r="I45" s="188"/>
      <c r="J45" s="186" t="s">
        <v>11</v>
      </c>
      <c r="K45" s="187"/>
      <c r="L45" s="187"/>
      <c r="M45" s="188"/>
      <c r="N45" s="186" t="s">
        <v>12</v>
      </c>
      <c r="O45" s="187"/>
      <c r="P45" s="187"/>
      <c r="Q45" s="188"/>
    </row>
    <row r="46" spans="1:17" ht="37.5" customHeight="1">
      <c r="A46" s="151" t="s">
        <v>13</v>
      </c>
      <c r="B46" s="151" t="s">
        <v>14</v>
      </c>
      <c r="C46" s="151" t="s">
        <v>15</v>
      </c>
      <c r="D46" s="151" t="s">
        <v>32</v>
      </c>
      <c r="E46" s="151" t="s">
        <v>17</v>
      </c>
      <c r="F46" s="151" t="s">
        <v>14</v>
      </c>
      <c r="G46" s="151" t="s">
        <v>15</v>
      </c>
      <c r="H46" s="151" t="s">
        <v>33</v>
      </c>
      <c r="I46" s="151" t="s">
        <v>17</v>
      </c>
      <c r="J46" s="151" t="s">
        <v>14</v>
      </c>
      <c r="K46" s="151" t="s">
        <v>15</v>
      </c>
      <c r="L46" s="16" t="s">
        <v>34</v>
      </c>
      <c r="M46" s="151" t="s">
        <v>17</v>
      </c>
      <c r="N46" s="151" t="s">
        <v>14</v>
      </c>
      <c r="O46" s="151" t="s">
        <v>15</v>
      </c>
      <c r="P46" s="151" t="s">
        <v>33</v>
      </c>
      <c r="Q46" s="151" t="s">
        <v>17</v>
      </c>
    </row>
    <row r="47" spans="1:17" ht="13.5" thickBo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0" t="s">
        <v>35</v>
      </c>
      <c r="M47" s="152"/>
      <c r="N47" s="152"/>
      <c r="O47" s="152"/>
      <c r="P47" s="152"/>
      <c r="Q47" s="152"/>
    </row>
    <row r="48" spans="1:17" ht="15">
      <c r="A48" s="17" t="s">
        <v>36</v>
      </c>
      <c r="B48" s="155">
        <v>4.6</v>
      </c>
      <c r="C48" s="155">
        <v>36984</v>
      </c>
      <c r="D48" s="155">
        <v>51418</v>
      </c>
      <c r="E48" s="139">
        <v>88402</v>
      </c>
      <c r="F48" s="151"/>
      <c r="G48" s="151"/>
      <c r="H48" s="141"/>
      <c r="I48" s="143"/>
      <c r="J48" s="151"/>
      <c r="K48" s="155"/>
      <c r="L48" s="155"/>
      <c r="M48" s="139"/>
      <c r="N48" s="151"/>
      <c r="O48" s="155"/>
      <c r="P48" s="155"/>
      <c r="Q48" s="139"/>
    </row>
    <row r="49" spans="1:17" ht="15.75" thickBot="1">
      <c r="A49" s="11" t="s">
        <v>37</v>
      </c>
      <c r="B49" s="156"/>
      <c r="C49" s="156"/>
      <c r="D49" s="156"/>
      <c r="E49" s="140"/>
      <c r="F49" s="152"/>
      <c r="G49" s="152"/>
      <c r="H49" s="142"/>
      <c r="I49" s="144"/>
      <c r="J49" s="152"/>
      <c r="K49" s="156"/>
      <c r="L49" s="156"/>
      <c r="M49" s="140"/>
      <c r="N49" s="152"/>
      <c r="O49" s="156"/>
      <c r="P49" s="156"/>
      <c r="Q49" s="140"/>
    </row>
    <row r="50" spans="1:17" ht="15.75" thickBot="1">
      <c r="A50" s="11" t="s">
        <v>149</v>
      </c>
      <c r="B50" s="12">
        <v>1.75</v>
      </c>
      <c r="C50" s="12">
        <v>21456</v>
      </c>
      <c r="D50" s="12">
        <v>3126</v>
      </c>
      <c r="E50" s="13">
        <v>24582</v>
      </c>
      <c r="F50" s="10"/>
      <c r="G50" s="10"/>
      <c r="H50" s="18"/>
      <c r="I50" s="19"/>
      <c r="J50" s="10"/>
      <c r="K50" s="12"/>
      <c r="L50" s="12"/>
      <c r="M50" s="13"/>
      <c r="N50" s="10"/>
      <c r="O50" s="12"/>
      <c r="P50" s="12"/>
      <c r="Q50" s="13"/>
    </row>
    <row r="51" spans="1:17" ht="15.75" thickBot="1">
      <c r="A51" s="11" t="s">
        <v>150</v>
      </c>
      <c r="B51" s="12">
        <v>0.5</v>
      </c>
      <c r="C51" s="12">
        <v>9003</v>
      </c>
      <c r="D51" s="12">
        <v>1002</v>
      </c>
      <c r="E51" s="13">
        <f>C51+D51</f>
        <v>10005</v>
      </c>
      <c r="F51" s="10"/>
      <c r="G51" s="10"/>
      <c r="H51" s="18"/>
      <c r="I51" s="19"/>
      <c r="J51" s="10"/>
      <c r="K51" s="12"/>
      <c r="L51" s="12"/>
      <c r="M51" s="13"/>
      <c r="N51" s="10"/>
      <c r="O51" s="12"/>
      <c r="P51" s="12"/>
      <c r="Q51" s="13"/>
    </row>
    <row r="52" spans="1:17" ht="15.75" thickBot="1">
      <c r="A52" s="11" t="s">
        <v>38</v>
      </c>
      <c r="B52" s="12">
        <v>5</v>
      </c>
      <c r="C52" s="12">
        <v>21650</v>
      </c>
      <c r="D52" s="12">
        <v>8610</v>
      </c>
      <c r="E52" s="13">
        <v>30260</v>
      </c>
      <c r="F52" s="10"/>
      <c r="G52" s="10"/>
      <c r="H52" s="18"/>
      <c r="I52" s="19"/>
      <c r="J52" s="10"/>
      <c r="K52" s="12"/>
      <c r="L52" s="12"/>
      <c r="M52" s="13"/>
      <c r="N52" s="10"/>
      <c r="O52" s="12"/>
      <c r="P52" s="12"/>
      <c r="Q52" s="13"/>
    </row>
    <row r="53" spans="1:17" ht="15.75" thickBot="1">
      <c r="A53" s="17" t="s">
        <v>151</v>
      </c>
      <c r="B53" s="54">
        <v>2</v>
      </c>
      <c r="C53" s="54">
        <v>18468</v>
      </c>
      <c r="D53" s="54">
        <v>14527</v>
      </c>
      <c r="E53" s="55">
        <v>32995</v>
      </c>
      <c r="F53" s="56"/>
      <c r="G53" s="56"/>
      <c r="H53" s="58"/>
      <c r="I53" s="57"/>
      <c r="J53" s="56"/>
      <c r="K53" s="54"/>
      <c r="L53" s="54"/>
      <c r="M53" s="55"/>
      <c r="N53" s="56"/>
      <c r="O53" s="54"/>
      <c r="P53" s="54"/>
      <c r="Q53" s="55"/>
    </row>
    <row r="54" spans="1:17" ht="15.75" thickBot="1">
      <c r="A54" s="59" t="s">
        <v>152</v>
      </c>
      <c r="B54" s="60">
        <v>1</v>
      </c>
      <c r="C54" s="60">
        <v>18344</v>
      </c>
      <c r="D54" s="60">
        <v>3000</v>
      </c>
      <c r="E54" s="61">
        <v>21344</v>
      </c>
      <c r="F54" s="62"/>
      <c r="G54" s="62"/>
      <c r="H54" s="63"/>
      <c r="I54" s="64"/>
      <c r="J54" s="62"/>
      <c r="K54" s="60"/>
      <c r="L54" s="60"/>
      <c r="M54" s="61"/>
      <c r="N54" s="62"/>
      <c r="O54" s="60"/>
      <c r="P54" s="60"/>
      <c r="Q54" s="65"/>
    </row>
    <row r="55" spans="1:17" ht="15.75" thickBot="1">
      <c r="A55" s="59" t="s">
        <v>156</v>
      </c>
      <c r="B55" s="60">
        <v>1.5</v>
      </c>
      <c r="C55" s="60">
        <v>21393</v>
      </c>
      <c r="D55" s="60">
        <v>3627</v>
      </c>
      <c r="E55" s="61">
        <v>25020</v>
      </c>
      <c r="F55" s="62"/>
      <c r="G55" s="62"/>
      <c r="H55" s="63"/>
      <c r="I55" s="64"/>
      <c r="J55" s="62"/>
      <c r="K55" s="60"/>
      <c r="L55" s="60"/>
      <c r="M55" s="61"/>
      <c r="N55" s="62"/>
      <c r="O55" s="60"/>
      <c r="P55" s="60"/>
      <c r="Q55" s="65"/>
    </row>
    <row r="56" spans="1:17" ht="15" thickBot="1">
      <c r="A56" s="15" t="s">
        <v>30</v>
      </c>
      <c r="B56" s="13">
        <v>16.35</v>
      </c>
      <c r="C56" s="13">
        <f>SUM(C48:C55)</f>
        <v>147298</v>
      </c>
      <c r="D56" s="13">
        <f>SUM(D48:D55)</f>
        <v>85310</v>
      </c>
      <c r="E56" s="13">
        <f>SUM(E48:E55)</f>
        <v>232608</v>
      </c>
      <c r="F56" s="19"/>
      <c r="G56" s="19"/>
      <c r="H56" s="19"/>
      <c r="I56" s="19"/>
      <c r="J56" s="19"/>
      <c r="K56" s="13"/>
      <c r="L56" s="13"/>
      <c r="M56" s="13"/>
      <c r="N56" s="19"/>
      <c r="O56" s="13"/>
      <c r="P56" s="13"/>
      <c r="Q56" s="13"/>
    </row>
    <row r="57" ht="18.75">
      <c r="A57" s="4"/>
    </row>
    <row r="58" spans="1:15" ht="18.75">
      <c r="A58" s="135" t="s">
        <v>222</v>
      </c>
      <c r="B58" s="107"/>
      <c r="C58" s="107"/>
      <c r="D58" s="107"/>
      <c r="E58" s="107"/>
      <c r="F58" s="107"/>
      <c r="G58" s="107"/>
      <c r="H58" s="107"/>
      <c r="I58" s="136"/>
      <c r="J58" s="107"/>
      <c r="K58" s="107"/>
      <c r="L58" s="107"/>
      <c r="M58" s="107"/>
      <c r="N58" s="107"/>
      <c r="O58" s="107"/>
    </row>
    <row r="59" spans="1:15" ht="14.25">
      <c r="A59" s="164" t="s">
        <v>220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07"/>
    </row>
    <row r="60" spans="1:15" ht="18.75">
      <c r="A60" s="135" t="s">
        <v>154</v>
      </c>
      <c r="B60" s="107"/>
      <c r="C60" s="107"/>
      <c r="D60" s="107">
        <v>506569</v>
      </c>
      <c r="E60" s="107"/>
      <c r="F60" s="107">
        <f>+H5</f>
        <v>0</v>
      </c>
      <c r="G60" s="107"/>
      <c r="H60" s="107"/>
      <c r="I60" s="107"/>
      <c r="J60" s="107"/>
      <c r="K60" s="107"/>
      <c r="L60" s="107"/>
      <c r="M60" s="107"/>
      <c r="N60" s="107"/>
      <c r="O60" s="107"/>
    </row>
    <row r="61" spans="1:15" ht="14.25">
      <c r="A61" s="164" t="s">
        <v>221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07"/>
    </row>
    <row r="62" spans="1:15" ht="14.25">
      <c r="A62" s="164" t="s">
        <v>173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07"/>
    </row>
    <row r="63" spans="1:15" ht="18.75">
      <c r="A63" s="135" t="s">
        <v>224</v>
      </c>
      <c r="B63" s="107"/>
      <c r="C63" s="107"/>
      <c r="D63" s="107"/>
      <c r="E63" s="107"/>
      <c r="F63" s="129"/>
      <c r="G63" s="129"/>
      <c r="H63" s="129"/>
      <c r="I63" s="129"/>
      <c r="J63" s="129"/>
      <c r="K63" s="129"/>
      <c r="L63" s="129"/>
      <c r="M63" s="129"/>
      <c r="N63" s="129"/>
      <c r="O63" s="107"/>
    </row>
    <row r="64" spans="1:15" ht="14.25">
      <c r="A64" s="164" t="s">
        <v>225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07"/>
      <c r="O64" s="107"/>
    </row>
    <row r="65" spans="1:15" ht="14.25">
      <c r="A65" s="164" t="s">
        <v>223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07"/>
    </row>
    <row r="66" spans="1:15" ht="14.25" customHeight="1">
      <c r="A66" s="135" t="s">
        <v>226</v>
      </c>
      <c r="B66" s="107"/>
      <c r="C66" s="107"/>
      <c r="D66" s="107"/>
      <c r="E66" s="107"/>
      <c r="F66" s="129"/>
      <c r="G66" s="129"/>
      <c r="H66" s="129"/>
      <c r="I66" s="129"/>
      <c r="J66" s="129"/>
      <c r="K66" s="129"/>
      <c r="L66" s="129"/>
      <c r="M66" s="129"/>
      <c r="N66" s="129"/>
      <c r="O66" s="107"/>
    </row>
    <row r="67" spans="1:15" ht="14.25" customHeight="1">
      <c r="A67" s="164" t="s">
        <v>225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07"/>
      <c r="O67" s="107"/>
    </row>
    <row r="68" spans="1:15" ht="14.25">
      <c r="A68" s="164" t="s">
        <v>223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07"/>
    </row>
    <row r="69" spans="1:15" ht="14.25" customHeight="1">
      <c r="A69" s="135" t="s">
        <v>227</v>
      </c>
      <c r="B69" s="107"/>
      <c r="C69" s="107"/>
      <c r="D69" s="107"/>
      <c r="E69" s="107"/>
      <c r="F69" s="129"/>
      <c r="G69" s="129"/>
      <c r="H69" s="129"/>
      <c r="I69" s="129"/>
      <c r="J69" s="129"/>
      <c r="K69" s="129"/>
      <c r="L69" s="129"/>
      <c r="M69" s="129"/>
      <c r="N69" s="129"/>
      <c r="O69" s="107"/>
    </row>
    <row r="70" spans="1:15" ht="14.25">
      <c r="A70" s="164" t="s">
        <v>225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07"/>
      <c r="O70" s="107"/>
    </row>
    <row r="71" spans="1:15" ht="14.25">
      <c r="A71" s="164" t="s">
        <v>223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07"/>
    </row>
    <row r="72" spans="1:11" ht="18.75">
      <c r="A72" s="69" t="s">
        <v>181</v>
      </c>
      <c r="B72" s="33"/>
      <c r="C72" s="129"/>
      <c r="D72" s="33"/>
      <c r="E72" s="33"/>
      <c r="F72" s="33"/>
      <c r="G72" s="33"/>
      <c r="H72" s="33"/>
      <c r="I72" s="33"/>
      <c r="J72" s="33"/>
      <c r="K72" s="33"/>
    </row>
    <row r="73" spans="1:3" ht="18.75">
      <c r="A73" s="69" t="s">
        <v>182</v>
      </c>
      <c r="B73" s="33"/>
      <c r="C73" s="129"/>
    </row>
    <row r="74" spans="1:3" ht="18.75">
      <c r="A74" s="69" t="s">
        <v>186</v>
      </c>
      <c r="B74" s="33"/>
      <c r="C74" s="129"/>
    </row>
    <row r="75" spans="1:3" ht="18.75">
      <c r="A75" s="69" t="s">
        <v>187</v>
      </c>
      <c r="B75" s="33"/>
      <c r="C75" s="129"/>
    </row>
    <row r="76" spans="1:3" ht="18.75">
      <c r="A76" s="108"/>
      <c r="B76" s="107"/>
      <c r="C76" s="107"/>
    </row>
    <row r="77" spans="1:14" ht="14.25">
      <c r="A77" s="161" t="s">
        <v>39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</row>
    <row r="78" spans="1:13" ht="15" thickBot="1">
      <c r="A78" s="163" t="s">
        <v>40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</row>
    <row r="79" spans="1:6" ht="39" thickBot="1">
      <c r="A79" s="36" t="s">
        <v>41</v>
      </c>
      <c r="B79" s="37" t="s">
        <v>9</v>
      </c>
      <c r="C79" s="37" t="s">
        <v>28</v>
      </c>
      <c r="D79" s="117" t="s">
        <v>42</v>
      </c>
      <c r="E79" s="122" t="s">
        <v>157</v>
      </c>
      <c r="F79" s="92"/>
    </row>
    <row r="80" spans="1:6" ht="39" thickBot="1">
      <c r="A80" s="9" t="s">
        <v>43</v>
      </c>
      <c r="B80" s="23">
        <v>160</v>
      </c>
      <c r="C80" s="23">
        <v>160</v>
      </c>
      <c r="D80" s="118">
        <v>160</v>
      </c>
      <c r="E80" s="123">
        <v>160</v>
      </c>
      <c r="F80" s="121"/>
    </row>
    <row r="81" spans="1:6" ht="26.25" thickBot="1">
      <c r="A81" s="9" t="s">
        <v>44</v>
      </c>
      <c r="B81" s="70">
        <f>B83/B82/B80</f>
        <v>1.7027022058823529</v>
      </c>
      <c r="C81" s="70">
        <f>C83/C82/C80</f>
        <v>1.8382352941176472</v>
      </c>
      <c r="D81" s="119">
        <f>C81*1.055</f>
        <v>1.9393382352941178</v>
      </c>
      <c r="E81" s="124">
        <f>D81*1.05</f>
        <v>2.036305147058824</v>
      </c>
      <c r="F81" s="121"/>
    </row>
    <row r="82" spans="1:6" ht="26.25" thickBot="1">
      <c r="A82" s="9" t="s">
        <v>45</v>
      </c>
      <c r="B82" s="23">
        <v>170</v>
      </c>
      <c r="C82" s="23">
        <v>170</v>
      </c>
      <c r="D82" s="118">
        <v>170</v>
      </c>
      <c r="E82" s="123">
        <v>170</v>
      </c>
      <c r="F82" s="121"/>
    </row>
    <row r="83" spans="1:6" ht="26.25" thickBot="1">
      <c r="A83" s="9" t="s">
        <v>46</v>
      </c>
      <c r="B83" s="23">
        <v>46313.5</v>
      </c>
      <c r="C83" s="23">
        <v>50000</v>
      </c>
      <c r="D83" s="120">
        <f>D80*D81*D82</f>
        <v>52750</v>
      </c>
      <c r="E83" s="125">
        <f>E80*E81*E82</f>
        <v>55387.50000000001</v>
      </c>
      <c r="F83" s="121"/>
    </row>
    <row r="84" spans="1:14" ht="14.25">
      <c r="A84" s="161" t="s">
        <v>47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</row>
    <row r="85" spans="1:4" ht="14.25">
      <c r="A85" s="164" t="s">
        <v>189</v>
      </c>
      <c r="B85" s="165"/>
      <c r="C85" s="165"/>
      <c r="D85" s="107"/>
    </row>
    <row r="86" spans="1:4" ht="14.25">
      <c r="A86" s="164" t="s">
        <v>190</v>
      </c>
      <c r="B86" s="165"/>
      <c r="C86" s="165"/>
      <c r="D86" s="107"/>
    </row>
    <row r="87" spans="1:3" ht="14.25">
      <c r="A87" s="163" t="s">
        <v>192</v>
      </c>
      <c r="B87" s="162"/>
      <c r="C87" s="162"/>
    </row>
    <row r="88" spans="1:3" ht="14.25">
      <c r="A88" s="163" t="s">
        <v>194</v>
      </c>
      <c r="B88" s="162"/>
      <c r="C88" s="162"/>
    </row>
    <row r="89" spans="1:13" ht="18.75">
      <c r="A89" s="161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</row>
    <row r="90" spans="1:11" ht="15" thickBot="1">
      <c r="A90" s="163" t="s">
        <v>48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</row>
    <row r="91" spans="1:7" ht="93" customHeight="1" thickBot="1">
      <c r="A91" s="198" t="s">
        <v>49</v>
      </c>
      <c r="B91" s="204" t="s">
        <v>50</v>
      </c>
      <c r="C91" s="205"/>
      <c r="D91" s="38" t="s">
        <v>9</v>
      </c>
      <c r="E91" s="38" t="s">
        <v>28</v>
      </c>
      <c r="F91" s="38" t="s">
        <v>11</v>
      </c>
      <c r="G91" s="38" t="s">
        <v>12</v>
      </c>
    </row>
    <row r="92" spans="1:7" ht="16.5" thickBot="1">
      <c r="A92" s="199"/>
      <c r="B92" s="40" t="s">
        <v>51</v>
      </c>
      <c r="C92" s="40" t="s">
        <v>52</v>
      </c>
      <c r="D92" s="41"/>
      <c r="E92" s="41"/>
      <c r="F92" s="41"/>
      <c r="G92" s="41"/>
    </row>
    <row r="93" spans="1:7" ht="32.25" thickBot="1">
      <c r="A93" s="39" t="s">
        <v>53</v>
      </c>
      <c r="B93" s="40" t="s">
        <v>22</v>
      </c>
      <c r="C93" s="40">
        <v>100</v>
      </c>
      <c r="D93" s="41">
        <v>15483.78</v>
      </c>
      <c r="E93" s="41">
        <v>15000</v>
      </c>
      <c r="F93" s="41">
        <f>E93*1.055</f>
        <v>15824.999999999998</v>
      </c>
      <c r="G93" s="41">
        <f>F93*1.05</f>
        <v>16616.25</v>
      </c>
    </row>
    <row r="94" spans="1:7" ht="16.5" thickBot="1">
      <c r="A94" s="206" t="s">
        <v>54</v>
      </c>
      <c r="B94" s="207"/>
      <c r="C94" s="207"/>
      <c r="D94" s="207"/>
      <c r="E94" s="207"/>
      <c r="F94" s="207"/>
      <c r="G94" s="208"/>
    </row>
    <row r="95" spans="1:7" ht="15.75">
      <c r="A95" s="198" t="s">
        <v>55</v>
      </c>
      <c r="B95" s="200">
        <v>50</v>
      </c>
      <c r="C95" s="200">
        <v>50</v>
      </c>
      <c r="D95" s="42">
        <v>497574.29</v>
      </c>
      <c r="E95" s="42">
        <v>358133</v>
      </c>
      <c r="F95" s="126">
        <f>E95*1.055</f>
        <v>377830.315</v>
      </c>
      <c r="G95" s="126">
        <f>F95*1.05</f>
        <v>396721.83075</v>
      </c>
    </row>
    <row r="96" spans="1:7" ht="16.5" thickBot="1">
      <c r="A96" s="199"/>
      <c r="B96" s="201"/>
      <c r="C96" s="201"/>
      <c r="D96" s="41">
        <v>497574.27</v>
      </c>
      <c r="E96" s="41">
        <v>358133</v>
      </c>
      <c r="F96" s="41"/>
      <c r="G96" s="41"/>
    </row>
    <row r="97" spans="1:7" ht="15.75">
      <c r="A97" s="198" t="s">
        <v>56</v>
      </c>
      <c r="B97" s="200">
        <v>10</v>
      </c>
      <c r="C97" s="200">
        <v>90</v>
      </c>
      <c r="D97" s="42">
        <v>27846.75</v>
      </c>
      <c r="E97" s="42">
        <v>45887.1</v>
      </c>
      <c r="F97" s="109">
        <f>E97*1.055</f>
        <v>48410.890499999994</v>
      </c>
      <c r="G97" s="109">
        <f>F97*1.05</f>
        <v>50831.435025</v>
      </c>
    </row>
    <row r="98" spans="1:7" ht="16.5" thickBot="1">
      <c r="A98" s="199"/>
      <c r="B98" s="201"/>
      <c r="C98" s="201"/>
      <c r="D98" s="41">
        <v>250620.72</v>
      </c>
      <c r="E98" s="41">
        <v>412983.9</v>
      </c>
      <c r="F98" s="110">
        <f>E98*1.055</f>
        <v>435698.0145</v>
      </c>
      <c r="G98" s="110">
        <f>F98*1.05</f>
        <v>457482.915225</v>
      </c>
    </row>
    <row r="99" spans="1:7" ht="32.25" thickBot="1">
      <c r="A99" s="39" t="s">
        <v>57</v>
      </c>
      <c r="B99" s="40" t="s">
        <v>22</v>
      </c>
      <c r="C99" s="40">
        <v>100</v>
      </c>
      <c r="D99" s="41">
        <v>19326.57</v>
      </c>
      <c r="E99" s="41">
        <v>24863</v>
      </c>
      <c r="F99" s="110">
        <f>E99*1.055</f>
        <v>26230.465</v>
      </c>
      <c r="G99" s="110">
        <f>F99*1.05</f>
        <v>27541.988250000002</v>
      </c>
    </row>
    <row r="100" spans="1:7" ht="15.75">
      <c r="A100" s="202" t="s">
        <v>58</v>
      </c>
      <c r="B100" s="200"/>
      <c r="C100" s="200"/>
      <c r="D100" s="42">
        <v>783005.36</v>
      </c>
      <c r="E100" s="42">
        <f>E95+E96+E97+E98+E99+E93</f>
        <v>1215000</v>
      </c>
      <c r="F100" s="109">
        <f>F93+F97+F98+F99</f>
        <v>526164.37</v>
      </c>
      <c r="G100" s="109">
        <f>G93+G97+G98+G99</f>
        <v>552472.5885000001</v>
      </c>
    </row>
    <row r="101" spans="1:7" ht="16.5" thickBot="1">
      <c r="A101" s="203"/>
      <c r="B101" s="201"/>
      <c r="C101" s="201"/>
      <c r="D101" s="43"/>
      <c r="E101" s="43"/>
      <c r="F101" s="43"/>
      <c r="G101" s="43"/>
    </row>
    <row r="102" spans="1:7" ht="48" thickBot="1">
      <c r="A102" s="39" t="s">
        <v>59</v>
      </c>
      <c r="B102" s="40" t="s">
        <v>22</v>
      </c>
      <c r="C102" s="40">
        <v>100</v>
      </c>
      <c r="D102" s="41">
        <v>79962.02</v>
      </c>
      <c r="E102" s="41">
        <v>283300.76</v>
      </c>
      <c r="F102" s="110">
        <f>E102*1.055</f>
        <v>298882.3018</v>
      </c>
      <c r="G102" s="41">
        <f>F102*1.05</f>
        <v>313826.41689000005</v>
      </c>
    </row>
    <row r="103" spans="1:7" ht="16.5" thickBot="1">
      <c r="A103" s="39" t="s">
        <v>60</v>
      </c>
      <c r="B103" s="40" t="s">
        <v>22</v>
      </c>
      <c r="C103" s="40">
        <v>100</v>
      </c>
      <c r="D103" s="41">
        <v>19681.82</v>
      </c>
      <c r="E103" s="41">
        <v>21532</v>
      </c>
      <c r="F103" s="127">
        <f>E103*1.055</f>
        <v>22716.26</v>
      </c>
      <c r="G103" s="127">
        <f>F103*1.05</f>
        <v>23852.073</v>
      </c>
    </row>
    <row r="104" spans="1:7" ht="16.5" thickBot="1">
      <c r="A104" s="39" t="s">
        <v>61</v>
      </c>
      <c r="B104" s="40" t="s">
        <v>22</v>
      </c>
      <c r="C104" s="40">
        <v>100</v>
      </c>
      <c r="D104" s="41">
        <v>5944.46</v>
      </c>
      <c r="E104" s="41">
        <v>6503.24</v>
      </c>
      <c r="F104" s="127">
        <f>E104*1.055</f>
        <v>6860.918199999999</v>
      </c>
      <c r="G104" s="127">
        <f>F104*1.05</f>
        <v>7203.964109999999</v>
      </c>
    </row>
    <row r="105" spans="1:7" ht="16.5" thickBot="1">
      <c r="A105" s="39" t="s">
        <v>62</v>
      </c>
      <c r="B105" s="40" t="s">
        <v>22</v>
      </c>
      <c r="C105" s="40">
        <v>100</v>
      </c>
      <c r="D105" s="41">
        <v>12490</v>
      </c>
      <c r="E105" s="41">
        <v>13664</v>
      </c>
      <c r="F105" s="110">
        <f>E105*1.055</f>
        <v>14415.519999999999</v>
      </c>
      <c r="G105" s="110">
        <f>F105*1.05</f>
        <v>15136.295999999998</v>
      </c>
    </row>
    <row r="106" spans="1:7" ht="32.25" thickBot="1">
      <c r="A106" s="39" t="s">
        <v>63</v>
      </c>
      <c r="B106" s="40" t="s">
        <v>22</v>
      </c>
      <c r="C106" s="40">
        <v>100</v>
      </c>
      <c r="D106" s="41">
        <v>257020.79</v>
      </c>
      <c r="E106" s="41">
        <v>280000</v>
      </c>
      <c r="F106" s="110">
        <f>E106*1.055</f>
        <v>295400</v>
      </c>
      <c r="G106" s="110">
        <f>F106*1.05</f>
        <v>310170</v>
      </c>
    </row>
    <row r="107" spans="1:7" ht="31.5">
      <c r="A107" s="202" t="s">
        <v>64</v>
      </c>
      <c r="B107" s="196" t="s">
        <v>22</v>
      </c>
      <c r="C107" s="196" t="s">
        <v>22</v>
      </c>
      <c r="D107" s="42">
        <v>525421.03</v>
      </c>
      <c r="E107" s="130" t="s">
        <v>196</v>
      </c>
      <c r="F107" s="42" t="s">
        <v>217</v>
      </c>
      <c r="G107" s="42" t="s">
        <v>218</v>
      </c>
    </row>
    <row r="108" spans="1:7" ht="26.25" thickBot="1">
      <c r="A108" s="203"/>
      <c r="B108" s="197"/>
      <c r="C108" s="197"/>
      <c r="D108" s="43">
        <v>1158104.45</v>
      </c>
      <c r="E108" s="131" t="s">
        <v>197</v>
      </c>
      <c r="F108" s="111">
        <v>1116028.3</v>
      </c>
      <c r="G108" s="128" t="s">
        <v>219</v>
      </c>
    </row>
    <row r="109" ht="94.5" thickBot="1">
      <c r="A109" s="4" t="s">
        <v>65</v>
      </c>
    </row>
    <row r="110" spans="1:21" ht="30" customHeight="1" thickBot="1">
      <c r="A110" s="8"/>
      <c r="B110" s="186" t="s">
        <v>9</v>
      </c>
      <c r="C110" s="187"/>
      <c r="D110" s="187"/>
      <c r="E110" s="188"/>
      <c r="F110" s="186">
        <v>2012</v>
      </c>
      <c r="G110" s="187"/>
      <c r="H110" s="187"/>
      <c r="I110" s="188"/>
      <c r="J110" s="186">
        <v>2013</v>
      </c>
      <c r="K110" s="187"/>
      <c r="L110" s="187"/>
      <c r="M110" s="187"/>
      <c r="N110" s="189" t="s">
        <v>12</v>
      </c>
      <c r="O110" s="190"/>
      <c r="P110" s="190"/>
      <c r="Q110" s="191"/>
      <c r="R110" s="209"/>
      <c r="S110" s="209"/>
      <c r="T110" s="209"/>
      <c r="U110" s="209"/>
    </row>
    <row r="111" spans="1:21" ht="37.5" customHeight="1">
      <c r="A111" s="151" t="s">
        <v>13</v>
      </c>
      <c r="B111" s="151" t="s">
        <v>14</v>
      </c>
      <c r="C111" s="151" t="s">
        <v>15</v>
      </c>
      <c r="D111" s="16" t="s">
        <v>16</v>
      </c>
      <c r="E111" s="151" t="s">
        <v>17</v>
      </c>
      <c r="F111" s="151" t="s">
        <v>14</v>
      </c>
      <c r="G111" s="151" t="s">
        <v>15</v>
      </c>
      <c r="H111" s="16" t="s">
        <v>16</v>
      </c>
      <c r="I111" s="151" t="s">
        <v>17</v>
      </c>
      <c r="J111" s="151" t="s">
        <v>14</v>
      </c>
      <c r="K111" s="151" t="s">
        <v>15</v>
      </c>
      <c r="L111" s="16" t="s">
        <v>16</v>
      </c>
      <c r="M111" s="194" t="s">
        <v>17</v>
      </c>
      <c r="N111" s="184" t="s">
        <v>14</v>
      </c>
      <c r="O111" s="151" t="s">
        <v>15</v>
      </c>
      <c r="P111" s="16" t="s">
        <v>16</v>
      </c>
      <c r="Q111" s="192" t="s">
        <v>17</v>
      </c>
      <c r="R111" s="210"/>
      <c r="S111" s="210"/>
      <c r="T111" s="92"/>
      <c r="U111" s="210"/>
    </row>
    <row r="112" spans="1:21" ht="13.5" thickBot="1">
      <c r="A112" s="152"/>
      <c r="B112" s="152"/>
      <c r="C112" s="152"/>
      <c r="D112" s="10" t="s">
        <v>66</v>
      </c>
      <c r="E112" s="152"/>
      <c r="F112" s="152"/>
      <c r="G112" s="152"/>
      <c r="H112" s="10" t="s">
        <v>66</v>
      </c>
      <c r="I112" s="152"/>
      <c r="J112" s="152"/>
      <c r="K112" s="152"/>
      <c r="L112" s="10" t="s">
        <v>66</v>
      </c>
      <c r="M112" s="195"/>
      <c r="N112" s="185"/>
      <c r="O112" s="152"/>
      <c r="P112" s="10" t="s">
        <v>66</v>
      </c>
      <c r="Q112" s="193"/>
      <c r="R112" s="210"/>
      <c r="S112" s="210"/>
      <c r="T112" s="92"/>
      <c r="U112" s="210"/>
    </row>
    <row r="113" spans="1:21" ht="15.75" thickBot="1">
      <c r="A113" s="11" t="s">
        <v>67</v>
      </c>
      <c r="B113" s="12">
        <v>1</v>
      </c>
      <c r="C113" s="12">
        <v>197316</v>
      </c>
      <c r="D113" s="12">
        <v>56802</v>
      </c>
      <c r="E113" s="13">
        <v>248336</v>
      </c>
      <c r="F113" s="12">
        <v>1</v>
      </c>
      <c r="G113" s="12">
        <v>233316</v>
      </c>
      <c r="H113" s="12">
        <f>I113-G113</f>
        <v>72828</v>
      </c>
      <c r="I113" s="13">
        <v>306144</v>
      </c>
      <c r="J113" s="12">
        <v>1</v>
      </c>
      <c r="K113" s="12">
        <v>233316</v>
      </c>
      <c r="L113" s="12">
        <v>72828</v>
      </c>
      <c r="M113" s="91">
        <v>306144</v>
      </c>
      <c r="N113" s="99">
        <v>1</v>
      </c>
      <c r="O113" s="12">
        <v>233316</v>
      </c>
      <c r="P113" s="12">
        <v>72828</v>
      </c>
      <c r="Q113" s="101">
        <v>306144</v>
      </c>
      <c r="R113" s="93"/>
      <c r="S113" s="93"/>
      <c r="T113" s="93"/>
      <c r="U113" s="97"/>
    </row>
    <row r="114" spans="1:21" ht="15.75" thickBot="1">
      <c r="A114" s="11" t="s">
        <v>163</v>
      </c>
      <c r="B114" s="12">
        <v>1</v>
      </c>
      <c r="C114" s="12">
        <v>180732</v>
      </c>
      <c r="D114" s="12">
        <v>234141</v>
      </c>
      <c r="E114" s="13">
        <v>414873</v>
      </c>
      <c r="F114" s="12">
        <v>1</v>
      </c>
      <c r="G114" s="12">
        <v>187530</v>
      </c>
      <c r="H114" s="12">
        <v>57000</v>
      </c>
      <c r="I114" s="13">
        <f>G114+H114</f>
        <v>244530</v>
      </c>
      <c r="J114" s="12">
        <v>1</v>
      </c>
      <c r="K114" s="12">
        <v>187530</v>
      </c>
      <c r="L114" s="12">
        <v>57000</v>
      </c>
      <c r="M114" s="91">
        <v>244530</v>
      </c>
      <c r="N114" s="99">
        <v>1</v>
      </c>
      <c r="O114" s="12">
        <v>187530</v>
      </c>
      <c r="P114" s="12">
        <v>57000</v>
      </c>
      <c r="Q114" s="101">
        <v>244530</v>
      </c>
      <c r="R114" s="93"/>
      <c r="S114" s="93"/>
      <c r="T114" s="93"/>
      <c r="U114" s="97"/>
    </row>
    <row r="115" spans="1:21" ht="15.75" thickBot="1">
      <c r="A115" s="11" t="s">
        <v>68</v>
      </c>
      <c r="B115" s="12">
        <v>1</v>
      </c>
      <c r="C115" s="12">
        <v>177576</v>
      </c>
      <c r="D115" s="12">
        <v>0</v>
      </c>
      <c r="E115" s="13">
        <f>C115+D115</f>
        <v>177576</v>
      </c>
      <c r="F115" s="12">
        <v>1</v>
      </c>
      <c r="G115" s="12">
        <v>187530</v>
      </c>
      <c r="H115" s="12">
        <f>2632*12</f>
        <v>31584</v>
      </c>
      <c r="I115" s="13">
        <f>G115+H115</f>
        <v>219114</v>
      </c>
      <c r="J115" s="12">
        <v>1</v>
      </c>
      <c r="K115" s="12">
        <v>187530</v>
      </c>
      <c r="L115" s="12">
        <v>31584</v>
      </c>
      <c r="M115" s="91">
        <v>219114</v>
      </c>
      <c r="N115" s="99">
        <v>1</v>
      </c>
      <c r="O115" s="12">
        <v>187530</v>
      </c>
      <c r="P115" s="12">
        <v>31584</v>
      </c>
      <c r="Q115" s="101">
        <v>219114</v>
      </c>
      <c r="R115" s="93"/>
      <c r="S115" s="93"/>
      <c r="T115" s="93"/>
      <c r="U115" s="97"/>
    </row>
    <row r="116" spans="1:21" ht="15" thickBot="1">
      <c r="A116" s="15" t="s">
        <v>69</v>
      </c>
      <c r="B116" s="13">
        <f>SUM(B113:B115)</f>
        <v>3</v>
      </c>
      <c r="C116" s="13">
        <v>555624</v>
      </c>
      <c r="D116" s="13">
        <f>D113+D114</f>
        <v>290943</v>
      </c>
      <c r="E116" s="13">
        <f>C116+D116</f>
        <v>846567</v>
      </c>
      <c r="F116" s="13"/>
      <c r="G116" s="13">
        <v>608376</v>
      </c>
      <c r="H116" s="13">
        <v>161412</v>
      </c>
      <c r="I116" s="13">
        <v>769788</v>
      </c>
      <c r="J116" s="13"/>
      <c r="K116" s="13">
        <v>608376</v>
      </c>
      <c r="L116" s="13">
        <v>161412</v>
      </c>
      <c r="M116" s="91">
        <v>769788</v>
      </c>
      <c r="N116" s="102">
        <v>3</v>
      </c>
      <c r="O116" s="104">
        <v>608376</v>
      </c>
      <c r="P116" s="104">
        <v>161412</v>
      </c>
      <c r="Q116" s="106">
        <v>769788</v>
      </c>
      <c r="R116" s="97"/>
      <c r="S116" s="97"/>
      <c r="T116" s="97"/>
      <c r="U116" s="97"/>
    </row>
    <row r="117" spans="1:4" ht="18.75">
      <c r="A117" s="4"/>
      <c r="C117">
        <f>B8+C30+C42+C56+C116</f>
        <v>3625135.35</v>
      </c>
      <c r="D117">
        <f>C8+D30+D42+D56+D116</f>
        <v>947512</v>
      </c>
    </row>
    <row r="118" spans="1:10" ht="14.25">
      <c r="A118" s="163" t="s">
        <v>70</v>
      </c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1:10" ht="14.25">
      <c r="A119" s="161" t="s">
        <v>198</v>
      </c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1:10" ht="14.25">
      <c r="A120" s="163" t="s">
        <v>199</v>
      </c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1:10" ht="14.25">
      <c r="A121" s="177" t="s">
        <v>200</v>
      </c>
      <c r="B121" s="165"/>
      <c r="C121" s="165"/>
      <c r="D121" s="165"/>
      <c r="E121" s="165"/>
      <c r="F121" s="165"/>
      <c r="G121" s="165"/>
      <c r="H121" s="165"/>
      <c r="I121" s="165"/>
      <c r="J121" s="165"/>
    </row>
    <row r="122" spans="1:10" ht="14.25">
      <c r="A122" s="164" t="s">
        <v>201</v>
      </c>
      <c r="B122" s="165"/>
      <c r="C122" s="165"/>
      <c r="D122" s="165"/>
      <c r="E122" s="165"/>
      <c r="F122" s="165"/>
      <c r="G122" s="165"/>
      <c r="H122" s="165"/>
      <c r="I122" s="165"/>
      <c r="J122" s="165"/>
    </row>
    <row r="123" spans="1:10" ht="14.25" customHeight="1">
      <c r="A123" s="177" t="s">
        <v>202</v>
      </c>
      <c r="B123" s="165"/>
      <c r="C123" s="165"/>
      <c r="D123" s="165"/>
      <c r="E123" s="165"/>
      <c r="F123" s="165"/>
      <c r="G123" s="165"/>
      <c r="H123" s="165"/>
      <c r="I123" s="165"/>
      <c r="J123" s="165"/>
    </row>
    <row r="124" spans="1:10" ht="14.25" customHeight="1">
      <c r="A124" s="164" t="s">
        <v>203</v>
      </c>
      <c r="B124" s="165"/>
      <c r="C124" s="165"/>
      <c r="D124" s="165"/>
      <c r="E124" s="165"/>
      <c r="F124" s="165"/>
      <c r="G124" s="165"/>
      <c r="H124" s="165"/>
      <c r="I124" s="165"/>
      <c r="J124" s="165"/>
    </row>
    <row r="125" spans="1:10" ht="14.25" customHeight="1">
      <c r="A125" s="177" t="s">
        <v>204</v>
      </c>
      <c r="B125" s="165"/>
      <c r="C125" s="165"/>
      <c r="D125" s="165"/>
      <c r="E125" s="165"/>
      <c r="F125" s="165"/>
      <c r="G125" s="165"/>
      <c r="H125" s="165"/>
      <c r="I125" s="165"/>
      <c r="J125" s="165"/>
    </row>
    <row r="126" spans="1:10" ht="14.25" customHeight="1">
      <c r="A126" s="164"/>
      <c r="B126" s="165"/>
      <c r="C126" s="165"/>
      <c r="D126" s="165"/>
      <c r="E126" s="165"/>
      <c r="F126" s="165"/>
      <c r="G126" s="165"/>
      <c r="H126" s="165"/>
      <c r="I126" s="165"/>
      <c r="J126" s="165"/>
    </row>
    <row r="127" spans="1:10" ht="14.25">
      <c r="A127" s="161" t="s">
        <v>71</v>
      </c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1:3" ht="14.25">
      <c r="A128" s="163" t="s">
        <v>205</v>
      </c>
      <c r="B128" s="162"/>
      <c r="C128" s="162"/>
    </row>
    <row r="129" spans="1:5" ht="14.25">
      <c r="A129" s="164" t="s">
        <v>206</v>
      </c>
      <c r="B129" s="165"/>
      <c r="C129" s="165"/>
      <c r="D129" s="107"/>
      <c r="E129" s="107"/>
    </row>
    <row r="130" spans="1:3" ht="14.25">
      <c r="A130" s="163" t="s">
        <v>211</v>
      </c>
      <c r="B130" s="162"/>
      <c r="C130" s="162"/>
    </row>
    <row r="131" spans="1:3" ht="14.25">
      <c r="A131" s="163" t="s">
        <v>212</v>
      </c>
      <c r="B131" s="162"/>
      <c r="C131" s="162"/>
    </row>
    <row r="132" spans="1:11" ht="15" thickBot="1">
      <c r="A132" s="161" t="s">
        <v>158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</row>
    <row r="133" spans="1:5" ht="19.5" thickBot="1">
      <c r="A133" s="20" t="s">
        <v>41</v>
      </c>
      <c r="B133" s="21" t="s">
        <v>9</v>
      </c>
      <c r="C133" s="21" t="s">
        <v>28</v>
      </c>
      <c r="D133" s="21" t="s">
        <v>11</v>
      </c>
      <c r="E133" s="21" t="s">
        <v>12</v>
      </c>
    </row>
    <row r="134" spans="1:5" ht="38.25" thickBot="1">
      <c r="A134" s="22" t="s">
        <v>72</v>
      </c>
      <c r="B134" s="23">
        <v>160944.83</v>
      </c>
      <c r="C134" s="23">
        <v>171620</v>
      </c>
      <c r="D134" s="112">
        <f>C134*1.055</f>
        <v>181059.09999999998</v>
      </c>
      <c r="E134" s="112">
        <f>D134*1.05</f>
        <v>190112.055</v>
      </c>
    </row>
    <row r="135" spans="1:5" ht="19.5" thickBot="1">
      <c r="A135" s="22" t="s">
        <v>73</v>
      </c>
      <c r="B135" s="23">
        <v>289473.17</v>
      </c>
      <c r="C135" s="23">
        <v>188380</v>
      </c>
      <c r="D135" s="112">
        <f>C135*1.055</f>
        <v>198740.9</v>
      </c>
      <c r="E135" s="112">
        <f>D135*1.05</f>
        <v>208677.945</v>
      </c>
    </row>
    <row r="136" spans="1:5" ht="19.5" thickBot="1">
      <c r="A136" s="22"/>
      <c r="B136" s="68">
        <f>B134+B135</f>
        <v>450418</v>
      </c>
      <c r="C136" s="132">
        <f>C134+C135</f>
        <v>360000</v>
      </c>
      <c r="D136" s="24">
        <f>D134+D135</f>
        <v>379800</v>
      </c>
      <c r="E136" s="24">
        <f>E134+E135</f>
        <v>398790</v>
      </c>
    </row>
    <row r="137" ht="18.75">
      <c r="A137" s="4"/>
    </row>
    <row r="138" spans="1:7" ht="14.25">
      <c r="A138" s="161" t="s">
        <v>74</v>
      </c>
      <c r="B138" s="162"/>
      <c r="C138" s="162"/>
      <c r="D138" s="162"/>
      <c r="E138" s="162"/>
      <c r="F138" s="162"/>
      <c r="G138" s="162"/>
    </row>
    <row r="139" spans="1:3" ht="14.25">
      <c r="A139" s="163" t="s">
        <v>213</v>
      </c>
      <c r="B139" s="162"/>
      <c r="C139" s="162"/>
    </row>
    <row r="140" spans="1:5" ht="14.25">
      <c r="A140" s="164" t="s">
        <v>214</v>
      </c>
      <c r="B140" s="165"/>
      <c r="C140" s="165"/>
      <c r="D140" s="107"/>
      <c r="E140" s="107"/>
    </row>
    <row r="141" spans="1:3" ht="14.25">
      <c r="A141" s="163" t="s">
        <v>215</v>
      </c>
      <c r="B141" s="162"/>
      <c r="C141" s="162"/>
    </row>
    <row r="142" spans="1:3" ht="14.25">
      <c r="A142" s="163" t="s">
        <v>216</v>
      </c>
      <c r="B142" s="162"/>
      <c r="C142" s="162"/>
    </row>
    <row r="143" ht="18.75">
      <c r="A143" s="4"/>
    </row>
    <row r="144" spans="1:7" ht="15.75">
      <c r="A144" s="25"/>
      <c r="G144" s="25" t="s">
        <v>75</v>
      </c>
    </row>
    <row r="145" spans="1:7" ht="15.75">
      <c r="A145" s="25"/>
      <c r="G145" s="25" t="s">
        <v>76</v>
      </c>
    </row>
    <row r="146" spans="1:7" ht="15.75">
      <c r="A146" s="25"/>
      <c r="G146" s="25" t="s">
        <v>77</v>
      </c>
    </row>
    <row r="147" spans="1:7" ht="15.75">
      <c r="A147" s="25"/>
      <c r="G147" s="25" t="s">
        <v>78</v>
      </c>
    </row>
    <row r="148" spans="1:7" ht="15.75">
      <c r="A148" s="25"/>
      <c r="G148" s="25" t="s">
        <v>79</v>
      </c>
    </row>
    <row r="149" spans="1:7" ht="15.75">
      <c r="A149" s="25"/>
      <c r="G149" s="25" t="s">
        <v>80</v>
      </c>
    </row>
    <row r="150" ht="15.75">
      <c r="A150" s="25"/>
    </row>
    <row r="151" spans="1:5" ht="15.75">
      <c r="A151" s="26"/>
      <c r="E151" s="26" t="s">
        <v>81</v>
      </c>
    </row>
    <row r="152" spans="1:7" ht="15.75">
      <c r="A152" s="26"/>
      <c r="D152" s="159" t="s">
        <v>229</v>
      </c>
      <c r="E152" s="159"/>
      <c r="F152" s="159"/>
      <c r="G152" s="159"/>
    </row>
    <row r="153" spans="1:5" ht="15.75">
      <c r="A153" s="26"/>
      <c r="E153" s="26" t="s">
        <v>83</v>
      </c>
    </row>
    <row r="154" spans="1:5" ht="15.75">
      <c r="A154" s="26"/>
      <c r="E154" s="26" t="s">
        <v>84</v>
      </c>
    </row>
    <row r="155" spans="1:5" ht="15.75">
      <c r="A155" s="26"/>
      <c r="E155" s="26" t="s">
        <v>85</v>
      </c>
    </row>
    <row r="156" spans="1:5" ht="15.75">
      <c r="A156" s="26"/>
      <c r="E156" s="26"/>
    </row>
    <row r="157" spans="1:5" ht="15.75">
      <c r="A157" s="26"/>
      <c r="E157" s="26" t="s">
        <v>86</v>
      </c>
    </row>
    <row r="158" spans="1:5" ht="15.75">
      <c r="A158" s="26"/>
      <c r="E158" s="26" t="s">
        <v>87</v>
      </c>
    </row>
    <row r="159" spans="1:5" ht="15.75">
      <c r="A159" s="26"/>
      <c r="E159" s="26" t="s">
        <v>88</v>
      </c>
    </row>
    <row r="160" spans="1:5" ht="15.75">
      <c r="A160" s="26"/>
      <c r="E160" s="26" t="s">
        <v>89</v>
      </c>
    </row>
    <row r="161" spans="1:5" ht="15.75">
      <c r="A161" s="26"/>
      <c r="E161" s="26" t="s">
        <v>79</v>
      </c>
    </row>
    <row r="162" spans="1:5" ht="15.75">
      <c r="A162" s="26"/>
      <c r="E162" s="26" t="s">
        <v>228</v>
      </c>
    </row>
    <row r="163" spans="1:7" ht="15.75">
      <c r="A163" s="26"/>
      <c r="D163" s="160" t="s">
        <v>230</v>
      </c>
      <c r="E163" s="160"/>
      <c r="F163" s="160"/>
      <c r="G163" s="160"/>
    </row>
    <row r="164" ht="16.5" thickBot="1">
      <c r="A164" s="26"/>
    </row>
    <row r="165" spans="1:8" ht="27.75" customHeight="1">
      <c r="A165" s="44" t="s">
        <v>91</v>
      </c>
      <c r="B165" s="45" t="s">
        <v>94</v>
      </c>
      <c r="C165" s="178" t="s">
        <v>97</v>
      </c>
      <c r="D165" s="179"/>
      <c r="E165" s="45" t="s">
        <v>98</v>
      </c>
      <c r="F165" s="45" t="s">
        <v>102</v>
      </c>
      <c r="G165" s="45" t="s">
        <v>110</v>
      </c>
      <c r="H165" s="45" t="s">
        <v>118</v>
      </c>
    </row>
    <row r="166" spans="1:8" ht="37.5" customHeight="1">
      <c r="A166" s="46" t="s">
        <v>92</v>
      </c>
      <c r="B166" s="47" t="s">
        <v>95</v>
      </c>
      <c r="C166" s="180"/>
      <c r="D166" s="181"/>
      <c r="E166" s="47" t="s">
        <v>99</v>
      </c>
      <c r="F166" s="47" t="s">
        <v>103</v>
      </c>
      <c r="G166" s="47" t="s">
        <v>111</v>
      </c>
      <c r="H166" s="47" t="s">
        <v>119</v>
      </c>
    </row>
    <row r="167" spans="1:8" ht="27" customHeight="1">
      <c r="A167" s="46" t="s">
        <v>93</v>
      </c>
      <c r="B167" s="47" t="s">
        <v>96</v>
      </c>
      <c r="C167" s="180"/>
      <c r="D167" s="181"/>
      <c r="E167" s="47" t="s">
        <v>100</v>
      </c>
      <c r="F167" s="47" t="s">
        <v>104</v>
      </c>
      <c r="G167" s="47" t="s">
        <v>112</v>
      </c>
      <c r="H167" s="47" t="s">
        <v>120</v>
      </c>
    </row>
    <row r="168" spans="1:8" ht="29.25" customHeight="1">
      <c r="A168" s="48"/>
      <c r="B168" s="47" t="s">
        <v>92</v>
      </c>
      <c r="C168" s="180"/>
      <c r="D168" s="181"/>
      <c r="E168" s="47" t="s">
        <v>101</v>
      </c>
      <c r="F168" s="47" t="s">
        <v>105</v>
      </c>
      <c r="G168" s="47" t="s">
        <v>113</v>
      </c>
      <c r="H168" s="47" t="s">
        <v>121</v>
      </c>
    </row>
    <row r="169" spans="1:8" ht="12.75">
      <c r="A169" s="48"/>
      <c r="B169" s="47" t="s">
        <v>93</v>
      </c>
      <c r="C169" s="180"/>
      <c r="D169" s="181"/>
      <c r="E169" s="49"/>
      <c r="F169" s="47" t="s">
        <v>106</v>
      </c>
      <c r="G169" s="47" t="s">
        <v>114</v>
      </c>
      <c r="H169" s="47" t="s">
        <v>107</v>
      </c>
    </row>
    <row r="170" spans="1:8" ht="12.75">
      <c r="A170" s="48"/>
      <c r="B170" s="49"/>
      <c r="C170" s="180"/>
      <c r="D170" s="181"/>
      <c r="E170" s="49"/>
      <c r="F170" s="47" t="s">
        <v>107</v>
      </c>
      <c r="G170" s="47" t="s">
        <v>115</v>
      </c>
      <c r="H170" s="47" t="s">
        <v>122</v>
      </c>
    </row>
    <row r="171" spans="1:8" ht="26.25" thickBot="1">
      <c r="A171" s="48"/>
      <c r="B171" s="49"/>
      <c r="C171" s="182"/>
      <c r="D171" s="183"/>
      <c r="E171" s="49"/>
      <c r="F171" s="47" t="s">
        <v>108</v>
      </c>
      <c r="G171" s="47" t="s">
        <v>116</v>
      </c>
      <c r="H171" s="47" t="s">
        <v>123</v>
      </c>
    </row>
    <row r="172" spans="1:8" ht="12.75">
      <c r="A172" s="48"/>
      <c r="B172" s="49"/>
      <c r="C172" s="47" t="s">
        <v>124</v>
      </c>
      <c r="D172" s="45" t="s">
        <v>110</v>
      </c>
      <c r="E172" s="49"/>
      <c r="F172" s="47" t="s">
        <v>109</v>
      </c>
      <c r="G172" s="47" t="s">
        <v>117</v>
      </c>
      <c r="H172" s="49"/>
    </row>
    <row r="173" spans="1:8" ht="25.5">
      <c r="A173" s="48"/>
      <c r="B173" s="49"/>
      <c r="C173" s="47" t="s">
        <v>125</v>
      </c>
      <c r="D173" s="47" t="s">
        <v>128</v>
      </c>
      <c r="E173" s="49"/>
      <c r="F173" s="49"/>
      <c r="G173" s="49"/>
      <c r="H173" s="49"/>
    </row>
    <row r="174" spans="1:8" ht="12.75">
      <c r="A174" s="48"/>
      <c r="B174" s="49"/>
      <c r="C174" s="47" t="s">
        <v>126</v>
      </c>
      <c r="D174" s="47" t="s">
        <v>129</v>
      </c>
      <c r="E174" s="49"/>
      <c r="F174" s="49"/>
      <c r="G174" s="49"/>
      <c r="H174" s="49"/>
    </row>
    <row r="175" spans="1:8" ht="12.75">
      <c r="A175" s="48"/>
      <c r="B175" s="49"/>
      <c r="C175" s="47" t="s">
        <v>127</v>
      </c>
      <c r="D175" s="47" t="s">
        <v>130</v>
      </c>
      <c r="E175" s="49"/>
      <c r="F175" s="49"/>
      <c r="G175" s="49"/>
      <c r="H175" s="49"/>
    </row>
    <row r="176" spans="1:8" ht="25.5">
      <c r="A176" s="48"/>
      <c r="B176" s="49"/>
      <c r="C176" s="47" t="s">
        <v>92</v>
      </c>
      <c r="D176" s="49"/>
      <c r="E176" s="49"/>
      <c r="F176" s="49"/>
      <c r="G176" s="49"/>
      <c r="H176" s="49"/>
    </row>
    <row r="177" spans="1:8" ht="13.5" thickBot="1">
      <c r="A177" s="51"/>
      <c r="B177" s="52"/>
      <c r="C177" s="50" t="s">
        <v>93</v>
      </c>
      <c r="D177" s="52"/>
      <c r="E177" s="52"/>
      <c r="F177" s="52"/>
      <c r="G177" s="52"/>
      <c r="H177" s="52"/>
    </row>
    <row r="178" spans="1:8" ht="15.75">
      <c r="A178" s="173"/>
      <c r="B178" s="28" t="s">
        <v>131</v>
      </c>
      <c r="C178" s="28" t="s">
        <v>131</v>
      </c>
      <c r="D178" s="28" t="s">
        <v>133</v>
      </c>
      <c r="E178" s="173" t="s">
        <v>135</v>
      </c>
      <c r="F178" s="173" t="s">
        <v>136</v>
      </c>
      <c r="G178" s="173" t="s">
        <v>136</v>
      </c>
      <c r="H178" s="173" t="s">
        <v>136</v>
      </c>
    </row>
    <row r="179" spans="1:8" ht="16.5" thickBot="1">
      <c r="A179" s="174"/>
      <c r="B179" s="29" t="s">
        <v>132</v>
      </c>
      <c r="C179" s="29" t="s">
        <v>132</v>
      </c>
      <c r="D179" s="29" t="s">
        <v>134</v>
      </c>
      <c r="E179" s="174"/>
      <c r="F179" s="174"/>
      <c r="G179" s="174"/>
      <c r="H179" s="174"/>
    </row>
    <row r="180" spans="1:8" ht="16.5" thickBot="1">
      <c r="A180" s="30">
        <v>1</v>
      </c>
      <c r="B180" s="29">
        <v>2</v>
      </c>
      <c r="C180" s="29">
        <v>3</v>
      </c>
      <c r="D180" s="29">
        <v>4</v>
      </c>
      <c r="E180" s="29">
        <v>5</v>
      </c>
      <c r="F180" s="29">
        <v>6</v>
      </c>
      <c r="G180" s="29">
        <v>7</v>
      </c>
      <c r="H180" s="29">
        <v>8</v>
      </c>
    </row>
    <row r="181" spans="1:8" ht="181.5" customHeight="1" thickBot="1">
      <c r="A181" s="53" t="s">
        <v>137</v>
      </c>
      <c r="B181" s="31">
        <v>23354.47</v>
      </c>
      <c r="C181" s="31">
        <v>15857.09</v>
      </c>
      <c r="D181" s="31">
        <v>7497.38</v>
      </c>
      <c r="E181" s="31">
        <v>306</v>
      </c>
      <c r="F181" s="31">
        <v>7146467.82</v>
      </c>
      <c r="G181" s="31">
        <v>1325816.27</v>
      </c>
      <c r="H181" s="31">
        <v>8472284.09</v>
      </c>
    </row>
    <row r="182" spans="1:8" ht="15.75">
      <c r="A182" s="27" t="s">
        <v>138</v>
      </c>
      <c r="B182" s="175">
        <f aca="true" t="shared" si="0" ref="B182:H182">B181</f>
        <v>23354.47</v>
      </c>
      <c r="C182" s="175">
        <f t="shared" si="0"/>
        <v>15857.09</v>
      </c>
      <c r="D182" s="175">
        <f t="shared" si="0"/>
        <v>7497.38</v>
      </c>
      <c r="E182" s="175">
        <f t="shared" si="0"/>
        <v>306</v>
      </c>
      <c r="F182" s="175">
        <f t="shared" si="0"/>
        <v>7146467.82</v>
      </c>
      <c r="G182" s="175">
        <f t="shared" si="0"/>
        <v>1325816.27</v>
      </c>
      <c r="H182" s="175">
        <f t="shared" si="0"/>
        <v>8472284.09</v>
      </c>
    </row>
    <row r="183" spans="1:8" ht="16.5" thickBot="1">
      <c r="A183" s="30" t="s">
        <v>139</v>
      </c>
      <c r="B183" s="176"/>
      <c r="C183" s="176"/>
      <c r="D183" s="176"/>
      <c r="E183" s="176"/>
      <c r="F183" s="176"/>
      <c r="G183" s="176"/>
      <c r="H183" s="176"/>
    </row>
    <row r="184" spans="1:8" ht="250.5" customHeight="1" thickBot="1">
      <c r="A184" s="30" t="s">
        <v>137</v>
      </c>
      <c r="B184" s="80">
        <v>25298.82</v>
      </c>
      <c r="C184" s="80">
        <v>16783.88</v>
      </c>
      <c r="D184" s="80">
        <v>8514.94</v>
      </c>
      <c r="E184" s="80">
        <v>284</v>
      </c>
      <c r="F184" s="80">
        <v>7184864.88</v>
      </c>
      <c r="G184" s="80">
        <v>1199086.52</v>
      </c>
      <c r="H184" s="80">
        <v>8383951.4</v>
      </c>
    </row>
    <row r="185" spans="1:9" ht="15.75">
      <c r="A185" s="133" t="s">
        <v>140</v>
      </c>
      <c r="B185" s="168">
        <f>B184</f>
        <v>25298.82</v>
      </c>
      <c r="C185" s="168">
        <f>C184</f>
        <v>16783.88</v>
      </c>
      <c r="D185" s="168">
        <f>D184</f>
        <v>8514.94</v>
      </c>
      <c r="E185" s="168">
        <f>E184</f>
        <v>284</v>
      </c>
      <c r="F185" s="168">
        <f>B185*E184</f>
        <v>7184864.88</v>
      </c>
      <c r="G185" s="168">
        <f>G184</f>
        <v>1199086.52</v>
      </c>
      <c r="H185" s="168">
        <f>F185+G185</f>
        <v>8383951.4</v>
      </c>
      <c r="I185" s="107"/>
    </row>
    <row r="186" spans="1:9" ht="16.5" thickBot="1">
      <c r="A186" s="134" t="s">
        <v>139</v>
      </c>
      <c r="B186" s="147"/>
      <c r="C186" s="147"/>
      <c r="D186" s="147"/>
      <c r="E186" s="147"/>
      <c r="F186" s="147"/>
      <c r="G186" s="147"/>
      <c r="H186" s="147"/>
      <c r="I186" s="107"/>
    </row>
    <row r="187" spans="1:8" ht="243" customHeight="1" thickBot="1">
      <c r="A187" s="173" t="s">
        <v>137</v>
      </c>
      <c r="B187" s="171">
        <v>25595.91</v>
      </c>
      <c r="C187" s="171">
        <v>16685.89</v>
      </c>
      <c r="D187" s="171">
        <v>8910.02</v>
      </c>
      <c r="E187" s="171">
        <v>286</v>
      </c>
      <c r="F187" s="171">
        <f>B187*E187</f>
        <v>7320430.26</v>
      </c>
      <c r="G187" s="171">
        <v>829131.74</v>
      </c>
      <c r="H187" s="171">
        <f>F187+G187</f>
        <v>8149562</v>
      </c>
    </row>
    <row r="188" spans="1:8" ht="13.5" hidden="1" thickBot="1">
      <c r="A188" s="174"/>
      <c r="B188" s="172"/>
      <c r="C188" s="172"/>
      <c r="D188" s="172"/>
      <c r="E188" s="172"/>
      <c r="F188" s="172"/>
      <c r="G188" s="172"/>
      <c r="H188" s="172"/>
    </row>
    <row r="189" spans="1:8" ht="15.75">
      <c r="A189" s="133" t="s">
        <v>141</v>
      </c>
      <c r="B189" s="168">
        <f aca="true" t="shared" si="1" ref="B189:G189">B187</f>
        <v>25595.91</v>
      </c>
      <c r="C189" s="168">
        <f t="shared" si="1"/>
        <v>16685.89</v>
      </c>
      <c r="D189" s="168">
        <f t="shared" si="1"/>
        <v>8910.02</v>
      </c>
      <c r="E189" s="168">
        <f t="shared" si="1"/>
        <v>286</v>
      </c>
      <c r="F189" s="168">
        <f t="shared" si="1"/>
        <v>7320430.26</v>
      </c>
      <c r="G189" s="168">
        <f t="shared" si="1"/>
        <v>829131.74</v>
      </c>
      <c r="H189" s="145">
        <f>F189+G189</f>
        <v>8149562</v>
      </c>
    </row>
    <row r="190" spans="1:8" ht="16.5" thickBot="1">
      <c r="A190" s="134" t="s">
        <v>139</v>
      </c>
      <c r="B190" s="147"/>
      <c r="C190" s="147"/>
      <c r="D190" s="147"/>
      <c r="E190" s="147"/>
      <c r="F190" s="147"/>
      <c r="G190" s="147"/>
      <c r="H190" s="146"/>
    </row>
    <row r="191" spans="1:8" ht="246" customHeight="1" thickBot="1">
      <c r="A191" s="30" t="s">
        <v>137</v>
      </c>
      <c r="B191" s="31">
        <f>19515.47+346.18+9407.55</f>
        <v>29269.2</v>
      </c>
      <c r="C191" s="31">
        <f>19515.47+346.18</f>
        <v>19861.65</v>
      </c>
      <c r="D191" s="31">
        <v>9407.55</v>
      </c>
      <c r="E191" s="31">
        <v>300</v>
      </c>
      <c r="F191" s="29">
        <f>B192*E191</f>
        <v>8780760</v>
      </c>
      <c r="G191" s="31">
        <v>846343.46</v>
      </c>
      <c r="H191" s="31">
        <f>F192+G192</f>
        <v>9627103.46</v>
      </c>
    </row>
    <row r="192" spans="1:8" ht="15.75">
      <c r="A192" s="137" t="s">
        <v>142</v>
      </c>
      <c r="B192" s="168">
        <f aca="true" t="shared" si="2" ref="B192:H192">B191</f>
        <v>29269.2</v>
      </c>
      <c r="C192" s="168">
        <f t="shared" si="2"/>
        <v>19861.65</v>
      </c>
      <c r="D192" s="168">
        <f t="shared" si="2"/>
        <v>9407.55</v>
      </c>
      <c r="E192" s="168">
        <f t="shared" si="2"/>
        <v>300</v>
      </c>
      <c r="F192" s="148">
        <f t="shared" si="2"/>
        <v>8780760</v>
      </c>
      <c r="G192" s="168">
        <f t="shared" si="2"/>
        <v>846343.46</v>
      </c>
      <c r="H192" s="145">
        <f t="shared" si="2"/>
        <v>9627103.46</v>
      </c>
    </row>
    <row r="193" spans="1:8" ht="15.75">
      <c r="A193" s="133" t="s">
        <v>143</v>
      </c>
      <c r="B193" s="169"/>
      <c r="C193" s="169"/>
      <c r="D193" s="169"/>
      <c r="E193" s="169"/>
      <c r="F193" s="149"/>
      <c r="G193" s="169"/>
      <c r="H193" s="170"/>
    </row>
    <row r="194" spans="1:8" ht="16.5" thickBot="1">
      <c r="A194" s="134" t="s">
        <v>144</v>
      </c>
      <c r="B194" s="147"/>
      <c r="C194" s="147"/>
      <c r="D194" s="147"/>
      <c r="E194" s="147"/>
      <c r="F194" s="150"/>
      <c r="G194" s="147"/>
      <c r="H194" s="146"/>
    </row>
    <row r="195" spans="1:8" ht="242.25" customHeight="1">
      <c r="A195" s="116"/>
      <c r="B195" s="116"/>
      <c r="C195" s="116"/>
      <c r="D195" s="116"/>
      <c r="E195" s="116"/>
      <c r="F195" s="116"/>
      <c r="G195" s="116"/>
      <c r="H195" s="116"/>
    </row>
    <row r="196" spans="1:8" ht="15.75">
      <c r="A196" s="116"/>
      <c r="B196" s="167"/>
      <c r="C196" s="167"/>
      <c r="D196" s="167"/>
      <c r="E196" s="167"/>
      <c r="F196" s="167"/>
      <c r="G196" s="167"/>
      <c r="H196" s="167"/>
    </row>
    <row r="197" spans="1:8" ht="15.75">
      <c r="A197" s="116"/>
      <c r="B197" s="167"/>
      <c r="C197" s="167"/>
      <c r="D197" s="167"/>
      <c r="E197" s="167"/>
      <c r="F197" s="167"/>
      <c r="G197" s="167"/>
      <c r="H197" s="167"/>
    </row>
    <row r="198" spans="1:8" ht="15.75">
      <c r="A198" s="116"/>
      <c r="B198" s="167"/>
      <c r="C198" s="167"/>
      <c r="D198" s="167"/>
      <c r="E198" s="167"/>
      <c r="F198" s="167"/>
      <c r="G198" s="167"/>
      <c r="H198" s="167"/>
    </row>
    <row r="199" ht="14.25">
      <c r="A199" s="7"/>
    </row>
    <row r="200" ht="27">
      <c r="A200" s="32" t="s">
        <v>145</v>
      </c>
    </row>
    <row r="201" spans="1:10" ht="12.75">
      <c r="A201" s="166" t="s">
        <v>146</v>
      </c>
      <c r="B201" s="162"/>
      <c r="C201" s="162"/>
      <c r="D201" s="162"/>
      <c r="E201" s="162"/>
      <c r="F201" s="162"/>
      <c r="G201" s="162"/>
      <c r="H201" s="162"/>
      <c r="I201" s="162"/>
      <c r="J201" s="162"/>
    </row>
    <row r="202" spans="1:10" ht="12.75">
      <c r="A202" s="166" t="s">
        <v>147</v>
      </c>
      <c r="B202" s="162"/>
      <c r="C202" s="162"/>
      <c r="D202" s="162"/>
      <c r="E202" s="162"/>
      <c r="F202" s="162"/>
      <c r="G202" s="162"/>
      <c r="H202" s="162"/>
      <c r="I202" s="162"/>
      <c r="J202" s="162"/>
    </row>
    <row r="203" ht="14.25">
      <c r="A203" s="1"/>
    </row>
  </sheetData>
  <mergeCells count="181">
    <mergeCell ref="R35:U35"/>
    <mergeCell ref="R110:U110"/>
    <mergeCell ref="R111:R112"/>
    <mergeCell ref="S111:S112"/>
    <mergeCell ref="U111:U112"/>
    <mergeCell ref="R16:U16"/>
    <mergeCell ref="B16:E16"/>
    <mergeCell ref="F16:I16"/>
    <mergeCell ref="J16:M16"/>
    <mergeCell ref="N16:Q16"/>
    <mergeCell ref="B35:E35"/>
    <mergeCell ref="F35:I35"/>
    <mergeCell ref="J35:M35"/>
    <mergeCell ref="N35:Q35"/>
    <mergeCell ref="B45:E45"/>
    <mergeCell ref="F45:I45"/>
    <mergeCell ref="J45:M45"/>
    <mergeCell ref="N45:Q45"/>
    <mergeCell ref="A46:A47"/>
    <mergeCell ref="B46:B47"/>
    <mergeCell ref="C46:C47"/>
    <mergeCell ref="D46:D47"/>
    <mergeCell ref="O46:O47"/>
    <mergeCell ref="P46:P47"/>
    <mergeCell ref="Q46:Q47"/>
    <mergeCell ref="I46:I47"/>
    <mergeCell ref="J46:J47"/>
    <mergeCell ref="K46:K47"/>
    <mergeCell ref="M46:M47"/>
    <mergeCell ref="C48:C49"/>
    <mergeCell ref="D48:D49"/>
    <mergeCell ref="E48:E49"/>
    <mergeCell ref="N46:N47"/>
    <mergeCell ref="E46:E47"/>
    <mergeCell ref="F46:F47"/>
    <mergeCell ref="G46:G47"/>
    <mergeCell ref="H46:H47"/>
    <mergeCell ref="A91:A92"/>
    <mergeCell ref="B91:C91"/>
    <mergeCell ref="A94:G94"/>
    <mergeCell ref="A95:A96"/>
    <mergeCell ref="B95:B96"/>
    <mergeCell ref="C95:C96"/>
    <mergeCell ref="C107:C108"/>
    <mergeCell ref="B110:E110"/>
    <mergeCell ref="A97:A98"/>
    <mergeCell ref="B97:B98"/>
    <mergeCell ref="C97:C98"/>
    <mergeCell ref="A100:A101"/>
    <mergeCell ref="B100:B101"/>
    <mergeCell ref="C100:C101"/>
    <mergeCell ref="A107:A108"/>
    <mergeCell ref="B107:B108"/>
    <mergeCell ref="N111:N112"/>
    <mergeCell ref="F110:I110"/>
    <mergeCell ref="J110:M110"/>
    <mergeCell ref="N110:Q110"/>
    <mergeCell ref="O111:O112"/>
    <mergeCell ref="Q111:Q112"/>
    <mergeCell ref="M111:M112"/>
    <mergeCell ref="F111:F112"/>
    <mergeCell ref="G111:G112"/>
    <mergeCell ref="I111:I112"/>
    <mergeCell ref="C165:D171"/>
    <mergeCell ref="A178:A179"/>
    <mergeCell ref="E178:E179"/>
    <mergeCell ref="F178:F179"/>
    <mergeCell ref="G178:G179"/>
    <mergeCell ref="H178:H179"/>
    <mergeCell ref="A118:J118"/>
    <mergeCell ref="A119:J119"/>
    <mergeCell ref="A121:J121"/>
    <mergeCell ref="A122:J122"/>
    <mergeCell ref="A123:J123"/>
    <mergeCell ref="A124:J124"/>
    <mergeCell ref="A125:J125"/>
    <mergeCell ref="A126:J126"/>
    <mergeCell ref="B182:B183"/>
    <mergeCell ref="C182:C183"/>
    <mergeCell ref="D182:D183"/>
    <mergeCell ref="E182:E183"/>
    <mergeCell ref="F182:F183"/>
    <mergeCell ref="G182:G183"/>
    <mergeCell ref="H182:H183"/>
    <mergeCell ref="B185:B186"/>
    <mergeCell ref="C185:C186"/>
    <mergeCell ref="D185:D186"/>
    <mergeCell ref="E185:E186"/>
    <mergeCell ref="F185:F186"/>
    <mergeCell ref="G185:G186"/>
    <mergeCell ref="H185:H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A62:N62"/>
    <mergeCell ref="A64:M64"/>
    <mergeCell ref="B196:B198"/>
    <mergeCell ref="C196:C198"/>
    <mergeCell ref="D196:D198"/>
    <mergeCell ref="E196:E198"/>
    <mergeCell ref="F189:F190"/>
    <mergeCell ref="G189:G190"/>
    <mergeCell ref="H189:H190"/>
    <mergeCell ref="H192:H194"/>
    <mergeCell ref="J48:J49"/>
    <mergeCell ref="K48:K49"/>
    <mergeCell ref="A61:N61"/>
    <mergeCell ref="L48:L49"/>
    <mergeCell ref="M48:M49"/>
    <mergeCell ref="F48:F49"/>
    <mergeCell ref="G48:G49"/>
    <mergeCell ref="H48:H49"/>
    <mergeCell ref="I48:I49"/>
    <mergeCell ref="B48:B49"/>
    <mergeCell ref="A1:O1"/>
    <mergeCell ref="A3:M3"/>
    <mergeCell ref="A15:Q15"/>
    <mergeCell ref="A34:K34"/>
    <mergeCell ref="A4:Q4"/>
    <mergeCell ref="A65:N65"/>
    <mergeCell ref="A67:M67"/>
    <mergeCell ref="A5:Q5"/>
    <mergeCell ref="A6:N6"/>
    <mergeCell ref="A44:N44"/>
    <mergeCell ref="A59:N59"/>
    <mergeCell ref="N48:N49"/>
    <mergeCell ref="O48:O49"/>
    <mergeCell ref="P48:P49"/>
    <mergeCell ref="Q48:Q49"/>
    <mergeCell ref="A68:N68"/>
    <mergeCell ref="A70:M70"/>
    <mergeCell ref="A71:N71"/>
    <mergeCell ref="A77:N77"/>
    <mergeCell ref="A78:M78"/>
    <mergeCell ref="A84:N84"/>
    <mergeCell ref="A85:C85"/>
    <mergeCell ref="A86:C86"/>
    <mergeCell ref="A87:C87"/>
    <mergeCell ref="A88:C88"/>
    <mergeCell ref="A89:M89"/>
    <mergeCell ref="A90:K90"/>
    <mergeCell ref="K111:K112"/>
    <mergeCell ref="A111:A112"/>
    <mergeCell ref="B111:B112"/>
    <mergeCell ref="C111:C112"/>
    <mergeCell ref="E111:E112"/>
    <mergeCell ref="F192:F194"/>
    <mergeCell ref="G192:G194"/>
    <mergeCell ref="A120:J120"/>
    <mergeCell ref="J111:J112"/>
    <mergeCell ref="B189:B190"/>
    <mergeCell ref="C189:C190"/>
    <mergeCell ref="D189:D190"/>
    <mergeCell ref="E189:E190"/>
    <mergeCell ref="D192:D194"/>
    <mergeCell ref="E192:E194"/>
    <mergeCell ref="A129:C129"/>
    <mergeCell ref="A130:C130"/>
    <mergeCell ref="A142:C142"/>
    <mergeCell ref="A202:J202"/>
    <mergeCell ref="A201:J201"/>
    <mergeCell ref="F196:F198"/>
    <mergeCell ref="G196:G198"/>
    <mergeCell ref="H196:H198"/>
    <mergeCell ref="B192:B194"/>
    <mergeCell ref="C192:C194"/>
    <mergeCell ref="D152:G152"/>
    <mergeCell ref="D163:G163"/>
    <mergeCell ref="A127:J127"/>
    <mergeCell ref="A128:C128"/>
    <mergeCell ref="A140:C140"/>
    <mergeCell ref="A141:C141"/>
    <mergeCell ref="A131:C131"/>
    <mergeCell ref="A132:K132"/>
    <mergeCell ref="A138:G138"/>
    <mergeCell ref="A139:C139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  <rowBreaks count="4" manualBreakCount="4">
    <brk id="39" max="16" man="1"/>
    <brk id="76" max="16" man="1"/>
    <brk id="142" max="16" man="1"/>
    <brk id="186" max="16" man="1"/>
  </rowBreaks>
  <colBreaks count="1" manualBreakCount="1">
    <brk id="17" max="2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06"/>
  <sheetViews>
    <sheetView workbookViewId="0" topLeftCell="A211">
      <selection activeCell="D143" sqref="D143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3.875" style="0" customWidth="1"/>
    <col min="4" max="4" width="16.25390625" style="0" customWidth="1"/>
    <col min="5" max="5" width="18.625" style="0" customWidth="1"/>
    <col min="6" max="6" width="17.625" style="0" customWidth="1"/>
    <col min="7" max="7" width="17.875" style="0" customWidth="1"/>
    <col min="8" max="8" width="12.125" style="0" bestFit="1" customWidth="1"/>
    <col min="9" max="9" width="12.75390625" style="0" bestFit="1" customWidth="1"/>
    <col min="10" max="10" width="9.375" style="0" bestFit="1" customWidth="1"/>
    <col min="11" max="11" width="12.75390625" style="0" bestFit="1" customWidth="1"/>
    <col min="12" max="12" width="11.625" style="0" bestFit="1" customWidth="1"/>
    <col min="13" max="13" width="12.75390625" style="0" bestFit="1" customWidth="1"/>
    <col min="14" max="14" width="9.25390625" style="0" bestFit="1" customWidth="1"/>
    <col min="15" max="15" width="12.75390625" style="0" bestFit="1" customWidth="1"/>
    <col min="16" max="16" width="11.625" style="0" bestFit="1" customWidth="1"/>
    <col min="17" max="17" width="12.75390625" style="0" bestFit="1" customWidth="1"/>
    <col min="18" max="18" width="9.25390625" style="0" bestFit="1" customWidth="1"/>
    <col min="19" max="19" width="12.75390625" style="0" bestFit="1" customWidth="1"/>
    <col min="20" max="20" width="11.625" style="0" bestFit="1" customWidth="1"/>
    <col min="21" max="21" width="12.75390625" style="0" bestFit="1" customWidth="1"/>
  </cols>
  <sheetData>
    <row r="1" spans="1:15" ht="18.75">
      <c r="A1" s="157" t="s">
        <v>179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ht="18.75">
      <c r="A2" s="2"/>
    </row>
    <row r="3" spans="1:19" ht="14.25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33"/>
      <c r="O3" s="33"/>
      <c r="P3" s="33"/>
      <c r="Q3" s="33"/>
      <c r="R3" s="33"/>
      <c r="S3" s="33"/>
    </row>
    <row r="4" ht="9" customHeight="1">
      <c r="A4" s="3" t="s">
        <v>1</v>
      </c>
    </row>
    <row r="5" spans="1:17" ht="14.25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4" ht="15" thickBot="1">
      <c r="A6" s="163" t="s">
        <v>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6" ht="39" thickBot="1">
      <c r="A7" s="34" t="s">
        <v>4</v>
      </c>
      <c r="B7" s="35" t="s">
        <v>5</v>
      </c>
      <c r="C7" s="35" t="s">
        <v>6</v>
      </c>
      <c r="D7" s="35" t="s">
        <v>7</v>
      </c>
      <c r="F7" s="66"/>
    </row>
    <row r="8" spans="1:4" ht="19.5" thickBot="1">
      <c r="A8" s="5">
        <v>2011</v>
      </c>
      <c r="B8" s="6">
        <v>2438651.35</v>
      </c>
      <c r="C8" s="6">
        <v>490000</v>
      </c>
      <c r="D8" s="6">
        <f>B8+C8</f>
        <v>2928651.35</v>
      </c>
    </row>
    <row r="9" spans="1:4" ht="19.5" thickBot="1">
      <c r="A9" s="5">
        <v>2012</v>
      </c>
      <c r="B9" s="6">
        <v>2731648</v>
      </c>
      <c r="C9" s="6">
        <v>520000</v>
      </c>
      <c r="D9" s="6">
        <f>B9+C9</f>
        <v>3251648</v>
      </c>
    </row>
    <row r="10" spans="1:4" ht="19.5" thickBot="1">
      <c r="A10" s="5">
        <v>2013</v>
      </c>
      <c r="B10" s="6">
        <f>B9</f>
        <v>2731648</v>
      </c>
      <c r="C10" s="6">
        <f>C9</f>
        <v>520000</v>
      </c>
      <c r="D10" s="6">
        <f>B10+C10</f>
        <v>3251648</v>
      </c>
    </row>
    <row r="11" spans="1:6" ht="19.5" thickBot="1">
      <c r="A11" s="5">
        <v>2014</v>
      </c>
      <c r="B11" s="6">
        <f>B10</f>
        <v>2731648</v>
      </c>
      <c r="C11" s="6">
        <f>C10</f>
        <v>520000</v>
      </c>
      <c r="D11" s="6">
        <f>B11+C11</f>
        <v>3251648</v>
      </c>
      <c r="E11" s="72">
        <v>4362624</v>
      </c>
      <c r="F11">
        <v>2012</v>
      </c>
    </row>
    <row r="12" spans="1:6" ht="19.5" thickBot="1">
      <c r="A12" s="5"/>
      <c r="B12" s="6"/>
      <c r="C12" s="6"/>
      <c r="D12" s="6"/>
      <c r="E12">
        <f>D8+E30+E42+E56+E120</f>
        <v>4572647.35</v>
      </c>
      <c r="F12">
        <v>2011</v>
      </c>
    </row>
    <row r="13" spans="1:5" ht="18.75">
      <c r="A13" s="4"/>
      <c r="E13" s="67">
        <f>D8+E30+E42+E56+E120</f>
        <v>4572647.35</v>
      </c>
    </row>
    <row r="14" ht="18.75">
      <c r="A14" s="4"/>
    </row>
    <row r="15" spans="1:17" ht="15" thickBot="1">
      <c r="A15" s="153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8"/>
      <c r="O15" s="158"/>
      <c r="P15" s="158"/>
      <c r="Q15" s="158"/>
    </row>
    <row r="16" spans="1:21" ht="15.75" thickBot="1">
      <c r="A16" s="8"/>
      <c r="B16" s="186" t="s">
        <v>9</v>
      </c>
      <c r="C16" s="187"/>
      <c r="D16" s="187"/>
      <c r="E16" s="188"/>
      <c r="F16" s="186" t="s">
        <v>10</v>
      </c>
      <c r="G16" s="187"/>
      <c r="H16" s="187"/>
      <c r="I16" s="188"/>
      <c r="J16" s="186" t="s">
        <v>11</v>
      </c>
      <c r="K16" s="187"/>
      <c r="L16" s="187"/>
      <c r="M16" s="187"/>
      <c r="N16" s="189" t="s">
        <v>12</v>
      </c>
      <c r="O16" s="190"/>
      <c r="P16" s="190"/>
      <c r="Q16" s="191"/>
      <c r="R16" s="209"/>
      <c r="S16" s="209"/>
      <c r="T16" s="209"/>
      <c r="U16" s="209"/>
    </row>
    <row r="17" spans="1:21" ht="39" thickBot="1">
      <c r="A17" s="9" t="s">
        <v>13</v>
      </c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14</v>
      </c>
      <c r="G17" s="10" t="s">
        <v>15</v>
      </c>
      <c r="H17" s="10" t="s">
        <v>18</v>
      </c>
      <c r="I17" s="10" t="s">
        <v>17</v>
      </c>
      <c r="J17" s="10" t="s">
        <v>14</v>
      </c>
      <c r="K17" s="10" t="s">
        <v>15</v>
      </c>
      <c r="L17" s="10" t="s">
        <v>16</v>
      </c>
      <c r="M17" s="89" t="s">
        <v>17</v>
      </c>
      <c r="N17" s="94" t="s">
        <v>14</v>
      </c>
      <c r="O17" s="10" t="s">
        <v>15</v>
      </c>
      <c r="P17" s="10" t="s">
        <v>16</v>
      </c>
      <c r="Q17" s="98" t="s">
        <v>17</v>
      </c>
      <c r="R17" s="92"/>
      <c r="S17" s="92"/>
      <c r="T17" s="92"/>
      <c r="U17" s="92"/>
    </row>
    <row r="18" spans="1:21" ht="15.75" thickBot="1">
      <c r="A18" s="11" t="s">
        <v>19</v>
      </c>
      <c r="B18" s="12">
        <v>0.5</v>
      </c>
      <c r="C18" s="12">
        <v>19600</v>
      </c>
      <c r="D18" s="12">
        <v>0</v>
      </c>
      <c r="E18" s="13">
        <f>C18+D18</f>
        <v>19600</v>
      </c>
      <c r="F18" s="12">
        <v>0</v>
      </c>
      <c r="G18" s="14">
        <v>0</v>
      </c>
      <c r="H18" s="12"/>
      <c r="I18" s="71">
        <f>G18</f>
        <v>0</v>
      </c>
      <c r="J18" s="12"/>
      <c r="K18" s="14"/>
      <c r="L18" s="12"/>
      <c r="M18" s="90">
        <f>K18</f>
        <v>0</v>
      </c>
      <c r="N18" s="99"/>
      <c r="O18" s="14"/>
      <c r="P18" s="12"/>
      <c r="Q18" s="100">
        <f>O18</f>
        <v>0</v>
      </c>
      <c r="R18" s="93"/>
      <c r="S18" s="95"/>
      <c r="T18" s="93"/>
      <c r="U18" s="96"/>
    </row>
    <row r="19" spans="1:21" ht="15.75" thickBot="1">
      <c r="A19" s="11" t="s">
        <v>20</v>
      </c>
      <c r="B19" s="12">
        <v>0</v>
      </c>
      <c r="C19" s="12">
        <v>0</v>
      </c>
      <c r="D19" s="12">
        <v>0</v>
      </c>
      <c r="E19" s="13">
        <f>C19+D19</f>
        <v>0</v>
      </c>
      <c r="F19" s="12">
        <v>0</v>
      </c>
      <c r="G19" s="12">
        <v>0</v>
      </c>
      <c r="H19" s="12"/>
      <c r="I19" s="13">
        <f>G19</f>
        <v>0</v>
      </c>
      <c r="J19" s="12"/>
      <c r="K19" s="12"/>
      <c r="L19" s="12"/>
      <c r="M19" s="91">
        <f>K19</f>
        <v>0</v>
      </c>
      <c r="N19" s="99"/>
      <c r="O19" s="12"/>
      <c r="P19" s="12"/>
      <c r="Q19" s="101"/>
      <c r="R19" s="93"/>
      <c r="S19" s="93"/>
      <c r="T19" s="93"/>
      <c r="U19" s="97"/>
    </row>
    <row r="20" spans="1:21" ht="15.75" thickBot="1">
      <c r="A20" s="11"/>
      <c r="B20" s="12"/>
      <c r="C20" s="12"/>
      <c r="D20" s="12"/>
      <c r="E20" s="13"/>
      <c r="F20" s="12"/>
      <c r="G20" s="12"/>
      <c r="H20" s="12"/>
      <c r="I20" s="13"/>
      <c r="J20" s="12"/>
      <c r="K20" s="12"/>
      <c r="L20" s="12"/>
      <c r="M20" s="91"/>
      <c r="N20" s="99"/>
      <c r="O20" s="12"/>
      <c r="P20" s="12"/>
      <c r="Q20" s="101"/>
      <c r="R20" s="93"/>
      <c r="S20" s="93"/>
      <c r="T20" s="93"/>
      <c r="U20" s="97"/>
    </row>
    <row r="21" spans="1:21" ht="15.75" thickBot="1">
      <c r="A21" s="11" t="s">
        <v>21</v>
      </c>
      <c r="B21" s="12">
        <v>0.5</v>
      </c>
      <c r="C21" s="12">
        <v>28980</v>
      </c>
      <c r="D21" s="12"/>
      <c r="E21" s="13">
        <f aca="true" t="shared" si="0" ref="E21:E29">D21+C21</f>
        <v>28980</v>
      </c>
      <c r="F21" s="12">
        <v>0.5</v>
      </c>
      <c r="G21" s="12">
        <v>28980</v>
      </c>
      <c r="H21" s="12"/>
      <c r="I21" s="13">
        <v>28980</v>
      </c>
      <c r="J21" s="12">
        <v>0.5</v>
      </c>
      <c r="K21" s="12">
        <v>28980</v>
      </c>
      <c r="L21" s="12">
        <v>0</v>
      </c>
      <c r="M21" s="91">
        <v>28980</v>
      </c>
      <c r="N21" s="99">
        <v>0.5</v>
      </c>
      <c r="O21" s="12">
        <v>28980</v>
      </c>
      <c r="P21" s="12"/>
      <c r="Q21" s="101">
        <v>28980</v>
      </c>
      <c r="R21" s="93"/>
      <c r="S21" s="93"/>
      <c r="T21" s="93"/>
      <c r="U21" s="97"/>
    </row>
    <row r="22" spans="1:21" ht="15.75" thickBot="1">
      <c r="A22" s="11"/>
      <c r="B22" s="12"/>
      <c r="C22" s="12"/>
      <c r="D22" s="12"/>
      <c r="E22" s="13"/>
      <c r="F22" s="12"/>
      <c r="G22" s="12"/>
      <c r="H22" s="12"/>
      <c r="I22" s="13"/>
      <c r="J22" s="12"/>
      <c r="K22" s="12"/>
      <c r="L22" s="12"/>
      <c r="M22" s="91"/>
      <c r="N22" s="99"/>
      <c r="O22" s="12"/>
      <c r="P22" s="12"/>
      <c r="Q22" s="101"/>
      <c r="R22" s="93"/>
      <c r="S22" s="93"/>
      <c r="T22" s="93"/>
      <c r="U22" s="97"/>
    </row>
    <row r="23" spans="1:21" ht="15.75" thickBot="1">
      <c r="A23" s="11"/>
      <c r="B23" s="12"/>
      <c r="C23" s="12"/>
      <c r="D23" s="12"/>
      <c r="E23" s="13"/>
      <c r="F23" s="12"/>
      <c r="G23" s="12"/>
      <c r="H23" s="12"/>
      <c r="I23" s="13"/>
      <c r="J23" s="12"/>
      <c r="K23" s="12"/>
      <c r="L23" s="12"/>
      <c r="M23" s="91"/>
      <c r="N23" s="99"/>
      <c r="O23" s="12"/>
      <c r="P23" s="12"/>
      <c r="Q23" s="101"/>
      <c r="R23" s="93"/>
      <c r="S23" s="93"/>
      <c r="T23" s="93"/>
      <c r="U23" s="97"/>
    </row>
    <row r="24" spans="1:21" ht="15.75" thickBot="1">
      <c r="A24" s="11" t="s">
        <v>155</v>
      </c>
      <c r="B24" s="12">
        <v>1</v>
      </c>
      <c r="C24" s="12">
        <v>80884</v>
      </c>
      <c r="D24" s="12">
        <v>12204</v>
      </c>
      <c r="E24" s="13">
        <f t="shared" si="0"/>
        <v>93088</v>
      </c>
      <c r="F24" s="12">
        <v>1</v>
      </c>
      <c r="G24" s="12">
        <v>90840</v>
      </c>
      <c r="H24" s="12">
        <v>0</v>
      </c>
      <c r="I24" s="13">
        <v>90840</v>
      </c>
      <c r="J24" s="12">
        <v>1</v>
      </c>
      <c r="K24" s="12">
        <v>90840</v>
      </c>
      <c r="L24" s="12"/>
      <c r="M24" s="91">
        <v>90840</v>
      </c>
      <c r="N24" s="99">
        <v>1</v>
      </c>
      <c r="O24" s="12">
        <v>90840</v>
      </c>
      <c r="P24" s="12"/>
      <c r="Q24" s="101">
        <v>90840</v>
      </c>
      <c r="R24" s="93"/>
      <c r="S24" s="93"/>
      <c r="T24" s="93"/>
      <c r="U24" s="97"/>
    </row>
    <row r="25" spans="1:21" ht="15.75" thickBot="1">
      <c r="A25" s="11" t="s">
        <v>23</v>
      </c>
      <c r="B25" s="12">
        <v>0</v>
      </c>
      <c r="C25" s="12">
        <v>0</v>
      </c>
      <c r="D25" s="12">
        <v>0</v>
      </c>
      <c r="E25" s="13">
        <f t="shared" si="0"/>
        <v>0</v>
      </c>
      <c r="F25" s="12">
        <v>0</v>
      </c>
      <c r="G25" s="12">
        <v>0</v>
      </c>
      <c r="H25" s="12"/>
      <c r="I25" s="13">
        <f>G25</f>
        <v>0</v>
      </c>
      <c r="J25" s="12"/>
      <c r="K25" s="12"/>
      <c r="L25" s="12"/>
      <c r="M25" s="91">
        <f>K25</f>
        <v>0</v>
      </c>
      <c r="N25" s="99"/>
      <c r="O25" s="12"/>
      <c r="P25" s="12"/>
      <c r="Q25" s="101"/>
      <c r="R25" s="93"/>
      <c r="S25" s="93"/>
      <c r="T25" s="93"/>
      <c r="U25" s="97"/>
    </row>
    <row r="26" spans="1:21" ht="15.75" thickBot="1">
      <c r="A26" s="11" t="s">
        <v>24</v>
      </c>
      <c r="B26" s="12">
        <v>4</v>
      </c>
      <c r="C26" s="12">
        <v>196732</v>
      </c>
      <c r="D26" s="12">
        <v>20000</v>
      </c>
      <c r="E26" s="13">
        <f>C26+D26</f>
        <v>216732</v>
      </c>
      <c r="F26" s="12">
        <v>4</v>
      </c>
      <c r="G26" s="12">
        <v>212256</v>
      </c>
      <c r="H26" s="12">
        <v>60000</v>
      </c>
      <c r="I26" s="13">
        <v>272256</v>
      </c>
      <c r="J26" s="12">
        <v>4</v>
      </c>
      <c r="K26" s="12">
        <v>212256</v>
      </c>
      <c r="L26" s="12">
        <v>60000</v>
      </c>
      <c r="M26" s="91">
        <v>272256</v>
      </c>
      <c r="N26" s="99">
        <v>4</v>
      </c>
      <c r="O26" s="12">
        <v>212256</v>
      </c>
      <c r="P26" s="12">
        <v>60000</v>
      </c>
      <c r="Q26" s="101">
        <v>272256</v>
      </c>
      <c r="R26" s="93"/>
      <c r="S26" s="93"/>
      <c r="T26" s="93"/>
      <c r="U26" s="97"/>
    </row>
    <row r="27" spans="1:21" ht="15.75" thickBot="1">
      <c r="A27" s="11"/>
      <c r="B27" s="12"/>
      <c r="C27" s="12"/>
      <c r="D27" s="12"/>
      <c r="E27" s="13"/>
      <c r="F27" s="12"/>
      <c r="G27" s="12"/>
      <c r="H27" s="12"/>
      <c r="I27" s="13"/>
      <c r="J27" s="12"/>
      <c r="K27" s="12"/>
      <c r="L27" s="12"/>
      <c r="M27" s="91"/>
      <c r="N27" s="99"/>
      <c r="O27" s="12"/>
      <c r="P27" s="12"/>
      <c r="Q27" s="101"/>
      <c r="R27" s="93"/>
      <c r="S27" s="93"/>
      <c r="T27" s="93"/>
      <c r="U27" s="97"/>
    </row>
    <row r="28" spans="1:21" ht="15.75" thickBot="1">
      <c r="A28" s="11" t="s">
        <v>148</v>
      </c>
      <c r="B28" s="12">
        <v>1</v>
      </c>
      <c r="C28" s="12">
        <v>56712</v>
      </c>
      <c r="D28" s="12">
        <v>25693</v>
      </c>
      <c r="E28" s="13">
        <f t="shared" si="0"/>
        <v>82405</v>
      </c>
      <c r="F28" s="12">
        <v>1</v>
      </c>
      <c r="G28" s="12">
        <v>68932</v>
      </c>
      <c r="H28" s="12"/>
      <c r="I28" s="13">
        <f>G28</f>
        <v>68932</v>
      </c>
      <c r="J28" s="12">
        <v>1</v>
      </c>
      <c r="K28" s="12">
        <v>68932</v>
      </c>
      <c r="L28" s="12"/>
      <c r="M28" s="91">
        <f>K28</f>
        <v>68932</v>
      </c>
      <c r="N28" s="99">
        <v>1</v>
      </c>
      <c r="O28" s="12">
        <v>68932</v>
      </c>
      <c r="P28" s="12"/>
      <c r="Q28" s="101">
        <f>O28</f>
        <v>68932</v>
      </c>
      <c r="R28" s="93"/>
      <c r="S28" s="93"/>
      <c r="T28" s="93"/>
      <c r="U28" s="97"/>
    </row>
    <row r="29" spans="1:21" ht="15.75" thickBot="1">
      <c r="A29" s="11" t="s">
        <v>25</v>
      </c>
      <c r="B29" s="12">
        <v>0</v>
      </c>
      <c r="C29" s="12">
        <v>0</v>
      </c>
      <c r="D29" s="12">
        <v>0</v>
      </c>
      <c r="E29" s="13">
        <f t="shared" si="0"/>
        <v>0</v>
      </c>
      <c r="F29" s="12"/>
      <c r="G29" s="12"/>
      <c r="H29" s="12"/>
      <c r="I29" s="13"/>
      <c r="J29" s="12"/>
      <c r="K29" s="12"/>
      <c r="L29" s="12"/>
      <c r="M29" s="91"/>
      <c r="N29" s="99"/>
      <c r="O29" s="12"/>
      <c r="P29" s="12"/>
      <c r="Q29" s="101"/>
      <c r="R29" s="93"/>
      <c r="S29" s="93"/>
      <c r="T29" s="93"/>
      <c r="U29" s="97"/>
    </row>
    <row r="30" spans="1:21" ht="29.25" thickBot="1">
      <c r="A30" s="15" t="s">
        <v>26</v>
      </c>
      <c r="B30" s="13">
        <f>SUM(B18:B29)</f>
        <v>7</v>
      </c>
      <c r="C30" s="13">
        <f>SUM(C18:C29)</f>
        <v>382908</v>
      </c>
      <c r="D30" s="12">
        <f>SUM(D18:D29)</f>
        <v>57897</v>
      </c>
      <c r="E30" s="13">
        <f>D30+C30</f>
        <v>440805</v>
      </c>
      <c r="F30" s="13">
        <v>6.5</v>
      </c>
      <c r="G30" s="71">
        <f>G18+G19+G25+G26+G28</f>
        <v>281188</v>
      </c>
      <c r="H30" s="13">
        <v>60000</v>
      </c>
      <c r="I30" s="71">
        <f>I18+I19+I25+I26+I28</f>
        <v>341188</v>
      </c>
      <c r="J30" s="13">
        <v>6.5</v>
      </c>
      <c r="K30" s="71">
        <f>K18+K19+K25+K26+K28</f>
        <v>281188</v>
      </c>
      <c r="L30" s="13"/>
      <c r="M30" s="90">
        <f>M18+M19+M25+M26+M28</f>
        <v>341188</v>
      </c>
      <c r="N30" s="102">
        <v>6.5</v>
      </c>
      <c r="O30" s="103">
        <f>O18+O19+O25+O26+O28</f>
        <v>281188</v>
      </c>
      <c r="P30" s="104">
        <v>60000</v>
      </c>
      <c r="Q30" s="105">
        <f>Q18+Q19+Q25+Q26+Q28</f>
        <v>341188</v>
      </c>
      <c r="R30" s="97"/>
      <c r="S30" s="96"/>
      <c r="T30" s="97"/>
      <c r="U30" s="96"/>
    </row>
    <row r="31" ht="18.75">
      <c r="A31" s="4"/>
    </row>
    <row r="32" spans="1:6" ht="18.75">
      <c r="A32" s="4"/>
      <c r="F32">
        <f>E32+D8+E120</f>
        <v>3775218.35</v>
      </c>
    </row>
    <row r="33" ht="18.75">
      <c r="A33" s="4"/>
    </row>
    <row r="34" spans="1:11" ht="15" thickBot="1">
      <c r="A34" s="153" t="s">
        <v>27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21" ht="30" customHeight="1" thickBot="1">
      <c r="A35" s="8"/>
      <c r="B35" s="186" t="s">
        <v>9</v>
      </c>
      <c r="C35" s="187"/>
      <c r="D35" s="187"/>
      <c r="E35" s="188"/>
      <c r="F35" s="186" t="s">
        <v>28</v>
      </c>
      <c r="G35" s="187"/>
      <c r="H35" s="187"/>
      <c r="I35" s="188"/>
      <c r="J35" s="186" t="s">
        <v>11</v>
      </c>
      <c r="K35" s="187"/>
      <c r="L35" s="187"/>
      <c r="M35" s="187"/>
      <c r="N35" s="189" t="s">
        <v>12</v>
      </c>
      <c r="O35" s="190"/>
      <c r="P35" s="190"/>
      <c r="Q35" s="191"/>
      <c r="R35" s="209"/>
      <c r="S35" s="209"/>
      <c r="T35" s="209"/>
      <c r="U35" s="209"/>
    </row>
    <row r="36" spans="1:21" ht="39" thickBot="1">
      <c r="A36" s="9" t="s">
        <v>13</v>
      </c>
      <c r="B36" s="10" t="s">
        <v>14</v>
      </c>
      <c r="C36" s="10" t="s">
        <v>15</v>
      </c>
      <c r="D36" s="10" t="s">
        <v>29</v>
      </c>
      <c r="E36" s="10" t="s">
        <v>17</v>
      </c>
      <c r="F36" s="10" t="s">
        <v>14</v>
      </c>
      <c r="G36" s="10" t="s">
        <v>15</v>
      </c>
      <c r="H36" s="10" t="s">
        <v>29</v>
      </c>
      <c r="I36" s="10" t="s">
        <v>17</v>
      </c>
      <c r="J36" s="10" t="s">
        <v>14</v>
      </c>
      <c r="K36" s="10" t="s">
        <v>15</v>
      </c>
      <c r="L36" s="10" t="s">
        <v>29</v>
      </c>
      <c r="M36" s="89" t="s">
        <v>17</v>
      </c>
      <c r="N36" s="94" t="s">
        <v>14</v>
      </c>
      <c r="O36" s="10" t="s">
        <v>15</v>
      </c>
      <c r="P36" s="10" t="s">
        <v>29</v>
      </c>
      <c r="Q36" s="98" t="s">
        <v>17</v>
      </c>
      <c r="R36" s="92"/>
      <c r="S36" s="92"/>
      <c r="T36" s="92"/>
      <c r="U36" s="92"/>
    </row>
    <row r="37" spans="1:21" ht="15.75" thickBot="1">
      <c r="A37" s="11" t="s">
        <v>164</v>
      </c>
      <c r="B37" s="12">
        <v>1</v>
      </c>
      <c r="C37" s="12">
        <v>6378</v>
      </c>
      <c r="D37" s="12">
        <v>0</v>
      </c>
      <c r="E37" s="13">
        <f>C37+D37:D41</f>
        <v>6378</v>
      </c>
      <c r="F37" s="12"/>
      <c r="G37" s="12"/>
      <c r="H37" s="12"/>
      <c r="I37" s="13"/>
      <c r="J37" s="12"/>
      <c r="K37" s="12"/>
      <c r="L37" s="12"/>
      <c r="M37" s="91"/>
      <c r="N37" s="99"/>
      <c r="O37" s="12"/>
      <c r="P37" s="12"/>
      <c r="Q37" s="101"/>
      <c r="R37" s="93"/>
      <c r="S37" s="93"/>
      <c r="T37" s="93"/>
      <c r="U37" s="97"/>
    </row>
    <row r="38" spans="1:21" ht="15.75" thickBot="1">
      <c r="A38" s="11" t="s">
        <v>159</v>
      </c>
      <c r="B38" s="12">
        <v>0.75</v>
      </c>
      <c r="C38" s="12">
        <v>15415</v>
      </c>
      <c r="D38" s="12"/>
      <c r="E38" s="13">
        <v>15415</v>
      </c>
      <c r="F38" s="12"/>
      <c r="G38" s="12"/>
      <c r="H38" s="12"/>
      <c r="I38" s="13"/>
      <c r="J38" s="12"/>
      <c r="K38" s="12"/>
      <c r="L38" s="12"/>
      <c r="M38" s="91"/>
      <c r="N38" s="99"/>
      <c r="O38" s="12"/>
      <c r="P38" s="12"/>
      <c r="Q38" s="101"/>
      <c r="R38" s="93"/>
      <c r="S38" s="93"/>
      <c r="T38" s="93"/>
      <c r="U38" s="97"/>
    </row>
    <row r="39" spans="1:21" ht="15.75" thickBot="1">
      <c r="A39" s="11" t="s">
        <v>160</v>
      </c>
      <c r="B39" s="12">
        <v>1</v>
      </c>
      <c r="C39" s="12">
        <v>55332</v>
      </c>
      <c r="D39" s="12">
        <v>22362</v>
      </c>
      <c r="E39" s="13">
        <v>77694</v>
      </c>
      <c r="F39" s="12"/>
      <c r="G39" s="12"/>
      <c r="H39" s="12"/>
      <c r="I39" s="13"/>
      <c r="J39" s="12"/>
      <c r="K39" s="12"/>
      <c r="L39" s="12"/>
      <c r="M39" s="91"/>
      <c r="N39" s="99"/>
      <c r="O39" s="12"/>
      <c r="P39" s="12"/>
      <c r="Q39" s="101"/>
      <c r="R39" s="93"/>
      <c r="S39" s="93"/>
      <c r="T39" s="93"/>
      <c r="U39" s="97"/>
    </row>
    <row r="40" spans="1:21" ht="15.75" thickBot="1">
      <c r="A40" s="11" t="s">
        <v>161</v>
      </c>
      <c r="B40" s="12">
        <v>1</v>
      </c>
      <c r="C40" s="12">
        <v>8708</v>
      </c>
      <c r="D40" s="12">
        <v>1000</v>
      </c>
      <c r="E40" s="13">
        <v>9708</v>
      </c>
      <c r="F40" s="12"/>
      <c r="G40" s="12"/>
      <c r="H40" s="12"/>
      <c r="I40" s="13"/>
      <c r="J40" s="12"/>
      <c r="K40" s="12"/>
      <c r="L40" s="12"/>
      <c r="M40" s="91"/>
      <c r="N40" s="99"/>
      <c r="O40" s="12"/>
      <c r="P40" s="12"/>
      <c r="Q40" s="101"/>
      <c r="R40" s="93"/>
      <c r="S40" s="93"/>
      <c r="T40" s="93"/>
      <c r="U40" s="97"/>
    </row>
    <row r="41" spans="1:21" ht="15.75" thickBot="1">
      <c r="A41" s="11" t="s">
        <v>162</v>
      </c>
      <c r="B41" s="12">
        <v>0.5</v>
      </c>
      <c r="C41" s="12">
        <v>14821</v>
      </c>
      <c r="D41" s="12"/>
      <c r="E41" s="13">
        <v>14821</v>
      </c>
      <c r="F41" s="12"/>
      <c r="G41" s="12"/>
      <c r="H41" s="12"/>
      <c r="I41" s="13"/>
      <c r="J41" s="12"/>
      <c r="K41" s="12"/>
      <c r="L41" s="12"/>
      <c r="M41" s="91"/>
      <c r="N41" s="99"/>
      <c r="O41" s="12"/>
      <c r="P41" s="12"/>
      <c r="Q41" s="101"/>
      <c r="R41" s="93"/>
      <c r="S41" s="93"/>
      <c r="T41" s="93"/>
      <c r="U41" s="97"/>
    </row>
    <row r="42" spans="1:21" ht="15" thickBot="1">
      <c r="A42" s="15" t="s">
        <v>30</v>
      </c>
      <c r="B42" s="13">
        <f>SUM(B37:B41)</f>
        <v>4.25</v>
      </c>
      <c r="C42" s="13">
        <f>SUM(C37:C41)</f>
        <v>100654</v>
      </c>
      <c r="D42" s="13">
        <f>SUM(D37:D41)</f>
        <v>23362</v>
      </c>
      <c r="E42" s="13">
        <f>SUM(E37:E41)</f>
        <v>124016</v>
      </c>
      <c r="F42" s="13"/>
      <c r="G42" s="13"/>
      <c r="H42" s="13"/>
      <c r="I42" s="13"/>
      <c r="J42" s="13"/>
      <c r="K42" s="13"/>
      <c r="L42" s="13"/>
      <c r="M42" s="91"/>
      <c r="N42" s="102"/>
      <c r="O42" s="104"/>
      <c r="P42" s="104"/>
      <c r="Q42" s="106"/>
      <c r="R42" s="97"/>
      <c r="S42" s="97"/>
      <c r="T42" s="97"/>
      <c r="U42" s="97"/>
    </row>
    <row r="43" ht="18.75">
      <c r="A43" s="4"/>
    </row>
    <row r="44" spans="1:14" ht="15" thickBot="1">
      <c r="A44" s="153" t="s">
        <v>31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7" ht="15.75" thickBot="1">
      <c r="A45" s="8"/>
      <c r="B45" s="186" t="s">
        <v>9</v>
      </c>
      <c r="C45" s="187"/>
      <c r="D45" s="187"/>
      <c r="E45" s="188"/>
      <c r="F45" s="186" t="s">
        <v>28</v>
      </c>
      <c r="G45" s="187"/>
      <c r="H45" s="187"/>
      <c r="I45" s="188"/>
      <c r="J45" s="186" t="s">
        <v>11</v>
      </c>
      <c r="K45" s="187"/>
      <c r="L45" s="187"/>
      <c r="M45" s="188"/>
      <c r="N45" s="186" t="s">
        <v>12</v>
      </c>
      <c r="O45" s="187"/>
      <c r="P45" s="187"/>
      <c r="Q45" s="188"/>
    </row>
    <row r="46" spans="1:17" ht="37.5" customHeight="1">
      <c r="A46" s="151" t="s">
        <v>13</v>
      </c>
      <c r="B46" s="151" t="s">
        <v>14</v>
      </c>
      <c r="C46" s="151" t="s">
        <v>15</v>
      </c>
      <c r="D46" s="151" t="s">
        <v>32</v>
      </c>
      <c r="E46" s="151" t="s">
        <v>17</v>
      </c>
      <c r="F46" s="151" t="s">
        <v>14</v>
      </c>
      <c r="G46" s="151" t="s">
        <v>15</v>
      </c>
      <c r="H46" s="151" t="s">
        <v>33</v>
      </c>
      <c r="I46" s="151" t="s">
        <v>17</v>
      </c>
      <c r="J46" s="151" t="s">
        <v>14</v>
      </c>
      <c r="K46" s="151" t="s">
        <v>15</v>
      </c>
      <c r="L46" s="16" t="s">
        <v>34</v>
      </c>
      <c r="M46" s="151" t="s">
        <v>17</v>
      </c>
      <c r="N46" s="151" t="s">
        <v>14</v>
      </c>
      <c r="O46" s="151" t="s">
        <v>15</v>
      </c>
      <c r="P46" s="151" t="s">
        <v>33</v>
      </c>
      <c r="Q46" s="151" t="s">
        <v>17</v>
      </c>
    </row>
    <row r="47" spans="1:17" ht="13.5" thickBo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0" t="s">
        <v>35</v>
      </c>
      <c r="M47" s="152"/>
      <c r="N47" s="152"/>
      <c r="O47" s="152"/>
      <c r="P47" s="152"/>
      <c r="Q47" s="152"/>
    </row>
    <row r="48" spans="1:17" ht="15">
      <c r="A48" s="17" t="s">
        <v>36</v>
      </c>
      <c r="B48" s="155">
        <v>4.6</v>
      </c>
      <c r="C48" s="155">
        <v>36984</v>
      </c>
      <c r="D48" s="155">
        <v>51418</v>
      </c>
      <c r="E48" s="139">
        <v>88402</v>
      </c>
      <c r="F48" s="151"/>
      <c r="G48" s="151"/>
      <c r="H48" s="141"/>
      <c r="I48" s="143"/>
      <c r="J48" s="151"/>
      <c r="K48" s="155"/>
      <c r="L48" s="155"/>
      <c r="M48" s="139"/>
      <c r="N48" s="151"/>
      <c r="O48" s="155"/>
      <c r="P48" s="155"/>
      <c r="Q48" s="139"/>
    </row>
    <row r="49" spans="1:17" ht="15.75" thickBot="1">
      <c r="A49" s="11" t="s">
        <v>37</v>
      </c>
      <c r="B49" s="156"/>
      <c r="C49" s="156"/>
      <c r="D49" s="156"/>
      <c r="E49" s="140"/>
      <c r="F49" s="152"/>
      <c r="G49" s="152"/>
      <c r="H49" s="142"/>
      <c r="I49" s="144"/>
      <c r="J49" s="152"/>
      <c r="K49" s="156"/>
      <c r="L49" s="156"/>
      <c r="M49" s="140"/>
      <c r="N49" s="152"/>
      <c r="O49" s="156"/>
      <c r="P49" s="156"/>
      <c r="Q49" s="140"/>
    </row>
    <row r="50" spans="1:17" ht="15.75" thickBot="1">
      <c r="A50" s="11" t="s">
        <v>149</v>
      </c>
      <c r="B50" s="12">
        <v>1.75</v>
      </c>
      <c r="C50" s="12">
        <v>21456</v>
      </c>
      <c r="D50" s="12">
        <v>3126</v>
      </c>
      <c r="E50" s="13">
        <v>24582</v>
      </c>
      <c r="F50" s="10"/>
      <c r="G50" s="10"/>
      <c r="H50" s="18"/>
      <c r="I50" s="19"/>
      <c r="J50" s="10"/>
      <c r="K50" s="12"/>
      <c r="L50" s="12"/>
      <c r="M50" s="13"/>
      <c r="N50" s="10"/>
      <c r="O50" s="12"/>
      <c r="P50" s="12"/>
      <c r="Q50" s="13"/>
    </row>
    <row r="51" spans="1:17" ht="15.75" thickBot="1">
      <c r="A51" s="11" t="s">
        <v>150</v>
      </c>
      <c r="B51" s="12">
        <v>0.5</v>
      </c>
      <c r="C51" s="12">
        <v>9003</v>
      </c>
      <c r="D51" s="12">
        <v>1002</v>
      </c>
      <c r="E51" s="13">
        <f>C51+D51</f>
        <v>10005</v>
      </c>
      <c r="F51" s="10"/>
      <c r="G51" s="10"/>
      <c r="H51" s="18"/>
      <c r="I51" s="19"/>
      <c r="J51" s="10"/>
      <c r="K51" s="12"/>
      <c r="L51" s="12"/>
      <c r="M51" s="13"/>
      <c r="N51" s="10"/>
      <c r="O51" s="12"/>
      <c r="P51" s="12"/>
      <c r="Q51" s="13"/>
    </row>
    <row r="52" spans="1:17" ht="15.75" thickBot="1">
      <c r="A52" s="11" t="s">
        <v>38</v>
      </c>
      <c r="B52" s="12">
        <v>5</v>
      </c>
      <c r="C52" s="12">
        <v>21650</v>
      </c>
      <c r="D52" s="12">
        <v>8610</v>
      </c>
      <c r="E52" s="13">
        <v>30260</v>
      </c>
      <c r="F52" s="10"/>
      <c r="G52" s="10"/>
      <c r="H52" s="18"/>
      <c r="I52" s="19"/>
      <c r="J52" s="10"/>
      <c r="K52" s="12"/>
      <c r="L52" s="12"/>
      <c r="M52" s="13"/>
      <c r="N52" s="10"/>
      <c r="O52" s="12"/>
      <c r="P52" s="12"/>
      <c r="Q52" s="13"/>
    </row>
    <row r="53" spans="1:17" ht="15.75" thickBot="1">
      <c r="A53" s="17" t="s">
        <v>151</v>
      </c>
      <c r="B53" s="54">
        <v>2</v>
      </c>
      <c r="C53" s="54">
        <v>18468</v>
      </c>
      <c r="D53" s="54">
        <v>14527</v>
      </c>
      <c r="E53" s="55">
        <v>32995</v>
      </c>
      <c r="F53" s="56"/>
      <c r="G53" s="56"/>
      <c r="H53" s="58"/>
      <c r="I53" s="57"/>
      <c r="J53" s="56"/>
      <c r="K53" s="54"/>
      <c r="L53" s="54"/>
      <c r="M53" s="55"/>
      <c r="N53" s="56"/>
      <c r="O53" s="54"/>
      <c r="P53" s="54"/>
      <c r="Q53" s="55"/>
    </row>
    <row r="54" spans="1:17" ht="15.75" thickBot="1">
      <c r="A54" s="59" t="s">
        <v>152</v>
      </c>
      <c r="B54" s="60">
        <v>1</v>
      </c>
      <c r="C54" s="60">
        <v>18344</v>
      </c>
      <c r="D54" s="60">
        <v>3000</v>
      </c>
      <c r="E54" s="61">
        <v>21344</v>
      </c>
      <c r="F54" s="62"/>
      <c r="G54" s="62"/>
      <c r="H54" s="63"/>
      <c r="I54" s="64"/>
      <c r="J54" s="62"/>
      <c r="K54" s="60"/>
      <c r="L54" s="60"/>
      <c r="M54" s="61"/>
      <c r="N54" s="62"/>
      <c r="O54" s="60"/>
      <c r="P54" s="60"/>
      <c r="Q54" s="65"/>
    </row>
    <row r="55" spans="1:17" ht="15.75" thickBot="1">
      <c r="A55" s="59" t="s">
        <v>156</v>
      </c>
      <c r="B55" s="60">
        <v>1.5</v>
      </c>
      <c r="C55" s="60">
        <v>21393</v>
      </c>
      <c r="D55" s="60">
        <v>3627</v>
      </c>
      <c r="E55" s="61">
        <v>25020</v>
      </c>
      <c r="F55" s="62"/>
      <c r="G55" s="62"/>
      <c r="H55" s="63"/>
      <c r="I55" s="64"/>
      <c r="J55" s="62"/>
      <c r="K55" s="60"/>
      <c r="L55" s="60"/>
      <c r="M55" s="61"/>
      <c r="N55" s="62"/>
      <c r="O55" s="60"/>
      <c r="P55" s="60"/>
      <c r="Q55" s="65"/>
    </row>
    <row r="56" spans="1:17" ht="15" thickBot="1">
      <c r="A56" s="15" t="s">
        <v>30</v>
      </c>
      <c r="B56" s="13">
        <v>16.35</v>
      </c>
      <c r="C56" s="13">
        <f>SUM(C48:C55)</f>
        <v>147298</v>
      </c>
      <c r="D56" s="13">
        <f>SUM(D48:D55)</f>
        <v>85310</v>
      </c>
      <c r="E56" s="13">
        <f>SUM(E48:E55)</f>
        <v>232608</v>
      </c>
      <c r="F56" s="19"/>
      <c r="G56" s="19"/>
      <c r="H56" s="19"/>
      <c r="I56" s="19"/>
      <c r="J56" s="19"/>
      <c r="K56" s="13"/>
      <c r="L56" s="13"/>
      <c r="M56" s="13"/>
      <c r="N56" s="19"/>
      <c r="O56" s="13"/>
      <c r="P56" s="13"/>
      <c r="Q56" s="13"/>
    </row>
    <row r="57" ht="18.75">
      <c r="A57" s="4"/>
    </row>
    <row r="58" spans="1:14" ht="18.75">
      <c r="A58" s="85" t="s">
        <v>153</v>
      </c>
      <c r="B58" s="86"/>
      <c r="C58" s="86"/>
      <c r="D58" s="86"/>
      <c r="E58" s="86" t="s">
        <v>165</v>
      </c>
      <c r="F58" s="86" t="s">
        <v>166</v>
      </c>
      <c r="G58" s="86"/>
      <c r="H58" s="86"/>
      <c r="I58" s="87">
        <f>3310946.17</f>
        <v>3310946.17</v>
      </c>
      <c r="J58" s="86"/>
      <c r="K58" s="86"/>
      <c r="L58" s="86"/>
      <c r="M58" s="86"/>
      <c r="N58" s="86"/>
    </row>
    <row r="59" spans="1:14" ht="14.25">
      <c r="A59" s="219" t="s">
        <v>167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</row>
    <row r="60" spans="1:14" ht="18.75">
      <c r="A60" s="85" t="s">
        <v>154</v>
      </c>
      <c r="B60" s="86"/>
      <c r="C60" s="86"/>
      <c r="D60" s="86">
        <v>947512</v>
      </c>
      <c r="E60" s="86"/>
      <c r="F60" s="86">
        <f>+H5</f>
        <v>0</v>
      </c>
      <c r="G60" s="86"/>
      <c r="H60" s="86"/>
      <c r="I60" s="86"/>
      <c r="J60" s="86"/>
      <c r="K60" s="86"/>
      <c r="L60" s="86"/>
      <c r="M60" s="86"/>
      <c r="N60" s="86"/>
    </row>
    <row r="61" spans="1:14" ht="14.25">
      <c r="A61" s="219" t="s">
        <v>168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</row>
    <row r="62" spans="1:14" ht="14.25">
      <c r="A62" s="221" t="s">
        <v>173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4" ht="14.25">
      <c r="A63" s="221" t="s">
        <v>172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74"/>
    </row>
    <row r="64" spans="1:14" ht="14.25">
      <c r="A64" s="221" t="s">
        <v>169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</row>
    <row r="65" spans="1:14" ht="18.75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</row>
    <row r="66" spans="1:14" ht="14.25">
      <c r="A66" s="225" t="s">
        <v>174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ht="14.25">
      <c r="A67" s="225" t="s">
        <v>170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1:14" ht="14.25">
      <c r="A68" s="225" t="s">
        <v>171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1:14" ht="14.25" customHeight="1">
      <c r="A69" s="225">
        <v>1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5" ht="14.25">
      <c r="A70" s="229" t="s">
        <v>175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83"/>
    </row>
    <row r="71" spans="1:15" ht="18.75">
      <c r="A71" s="84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1:15" ht="14.25">
      <c r="A72" s="227" t="s">
        <v>178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</row>
    <row r="73" spans="1:15" ht="14.25">
      <c r="A73" s="227" t="s">
        <v>176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83"/>
      <c r="N73" s="83"/>
      <c r="O73" s="83"/>
    </row>
    <row r="74" spans="1:15" ht="14.25">
      <c r="A74" s="227" t="s">
        <v>177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83"/>
      <c r="O74" s="83"/>
    </row>
    <row r="75" spans="1:11" ht="18.75">
      <c r="A75" s="69" t="s">
        <v>181</v>
      </c>
      <c r="B75" s="33"/>
      <c r="C75" s="88" t="s">
        <v>180</v>
      </c>
      <c r="D75" s="33"/>
      <c r="E75" s="33"/>
      <c r="F75" s="33"/>
      <c r="G75" s="33"/>
      <c r="H75" s="33"/>
      <c r="I75" s="33"/>
      <c r="J75" s="33"/>
      <c r="K75" s="33"/>
    </row>
    <row r="76" spans="1:3" ht="18.75">
      <c r="A76" s="69" t="s">
        <v>182</v>
      </c>
      <c r="B76" s="33"/>
      <c r="C76" s="73" t="s">
        <v>183</v>
      </c>
    </row>
    <row r="77" spans="1:3" ht="18.75">
      <c r="A77" s="69" t="s">
        <v>186</v>
      </c>
      <c r="B77" s="33"/>
      <c r="C77" s="81" t="s">
        <v>184</v>
      </c>
    </row>
    <row r="78" spans="1:3" ht="18.75">
      <c r="A78" s="69" t="s">
        <v>187</v>
      </c>
      <c r="B78" s="33"/>
      <c r="C78" s="82" t="s">
        <v>185</v>
      </c>
    </row>
    <row r="79" spans="1:3" ht="18.75">
      <c r="A79" s="108"/>
      <c r="B79" s="107"/>
      <c r="C79" s="107"/>
    </row>
    <row r="80" spans="1:14" ht="14.25">
      <c r="A80" s="161" t="s">
        <v>39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</row>
    <row r="81" spans="1:13" ht="15" thickBot="1">
      <c r="A81" s="163" t="s">
        <v>40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</row>
    <row r="82" spans="1:6" ht="39" thickBot="1">
      <c r="A82" s="36" t="s">
        <v>41</v>
      </c>
      <c r="B82" s="37" t="s">
        <v>9</v>
      </c>
      <c r="C82" s="37" t="s">
        <v>28</v>
      </c>
      <c r="D82" s="117" t="s">
        <v>42</v>
      </c>
      <c r="E82" s="122" t="s">
        <v>157</v>
      </c>
      <c r="F82" s="92"/>
    </row>
    <row r="83" spans="1:6" ht="39" thickBot="1">
      <c r="A83" s="9" t="s">
        <v>43</v>
      </c>
      <c r="B83" s="23">
        <v>160</v>
      </c>
      <c r="C83" s="23">
        <v>160</v>
      </c>
      <c r="D83" s="118">
        <v>160</v>
      </c>
      <c r="E83" s="123">
        <v>160</v>
      </c>
      <c r="F83" s="121"/>
    </row>
    <row r="84" spans="1:6" ht="26.25" thickBot="1">
      <c r="A84" s="9" t="s">
        <v>44</v>
      </c>
      <c r="B84" s="70">
        <f>B86/B85/B83</f>
        <v>1.7027022058823529</v>
      </c>
      <c r="C84" s="70">
        <f>C86/C85/C83</f>
        <v>1.8382352941176472</v>
      </c>
      <c r="D84" s="119">
        <f>C84*1.055</f>
        <v>1.9393382352941178</v>
      </c>
      <c r="E84" s="124">
        <f>D84*1.05</f>
        <v>2.036305147058824</v>
      </c>
      <c r="F84" s="121"/>
    </row>
    <row r="85" spans="1:6" ht="26.25" thickBot="1">
      <c r="A85" s="9" t="s">
        <v>45</v>
      </c>
      <c r="B85" s="23">
        <v>170</v>
      </c>
      <c r="C85" s="23">
        <v>170</v>
      </c>
      <c r="D85" s="118">
        <v>170</v>
      </c>
      <c r="E85" s="123">
        <v>170</v>
      </c>
      <c r="F85" s="121"/>
    </row>
    <row r="86" spans="1:6" ht="26.25" thickBot="1">
      <c r="A86" s="9" t="s">
        <v>46</v>
      </c>
      <c r="B86" s="23">
        <v>46313.5</v>
      </c>
      <c r="C86" s="23">
        <v>50000</v>
      </c>
      <c r="D86" s="120">
        <f>D83*D84*D85</f>
        <v>52750</v>
      </c>
      <c r="E86" s="125">
        <f>E83*E84*E85</f>
        <v>55387.50000000001</v>
      </c>
      <c r="F86" s="121"/>
    </row>
    <row r="87" spans="1:14" ht="14.25">
      <c r="A87" s="161" t="s">
        <v>47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</row>
    <row r="88" spans="1:4" ht="14.25">
      <c r="A88" s="163" t="s">
        <v>189</v>
      </c>
      <c r="B88" s="162"/>
      <c r="C88" s="162"/>
      <c r="D88" t="s">
        <v>188</v>
      </c>
    </row>
    <row r="89" spans="1:4" ht="14.25">
      <c r="A89" s="221" t="s">
        <v>190</v>
      </c>
      <c r="B89" s="222"/>
      <c r="C89" s="222"/>
      <c r="D89" s="74" t="s">
        <v>193</v>
      </c>
    </row>
    <row r="90" spans="1:4" ht="14.25">
      <c r="A90" s="163" t="s">
        <v>192</v>
      </c>
      <c r="B90" s="162"/>
      <c r="C90" s="162"/>
      <c r="D90" t="s">
        <v>191</v>
      </c>
    </row>
    <row r="91" spans="1:4" ht="14.25">
      <c r="A91" s="163" t="s">
        <v>194</v>
      </c>
      <c r="B91" s="162"/>
      <c r="C91" s="162"/>
      <c r="D91" t="s">
        <v>195</v>
      </c>
    </row>
    <row r="92" spans="1:13" ht="18.75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</row>
    <row r="93" spans="1:11" ht="15" thickBot="1">
      <c r="A93" s="163" t="s">
        <v>48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</row>
    <row r="94" spans="1:7" ht="93" customHeight="1" thickBot="1">
      <c r="A94" s="198" t="s">
        <v>49</v>
      </c>
      <c r="B94" s="204" t="s">
        <v>50</v>
      </c>
      <c r="C94" s="205"/>
      <c r="D94" s="38" t="s">
        <v>9</v>
      </c>
      <c r="E94" s="38" t="s">
        <v>28</v>
      </c>
      <c r="F94" s="38" t="s">
        <v>11</v>
      </c>
      <c r="G94" s="38" t="s">
        <v>12</v>
      </c>
    </row>
    <row r="95" spans="1:7" ht="16.5" thickBot="1">
      <c r="A95" s="199"/>
      <c r="B95" s="40" t="s">
        <v>51</v>
      </c>
      <c r="C95" s="40" t="s">
        <v>52</v>
      </c>
      <c r="D95" s="41"/>
      <c r="E95" s="41"/>
      <c r="F95" s="41"/>
      <c r="G95" s="41"/>
    </row>
    <row r="96" spans="1:7" ht="32.25" thickBot="1">
      <c r="A96" s="39" t="s">
        <v>53</v>
      </c>
      <c r="B96" s="40" t="s">
        <v>22</v>
      </c>
      <c r="C96" s="40">
        <v>100</v>
      </c>
      <c r="D96" s="41">
        <v>15483.78</v>
      </c>
      <c r="E96" s="41">
        <v>15000</v>
      </c>
      <c r="F96" s="41">
        <f>E96*1.055</f>
        <v>15824.999999999998</v>
      </c>
      <c r="G96" s="41">
        <f>F96*1.05</f>
        <v>16616.25</v>
      </c>
    </row>
    <row r="97" spans="1:7" ht="16.5" thickBot="1">
      <c r="A97" s="206" t="s">
        <v>54</v>
      </c>
      <c r="B97" s="207"/>
      <c r="C97" s="207"/>
      <c r="D97" s="207"/>
      <c r="E97" s="207"/>
      <c r="F97" s="207"/>
      <c r="G97" s="208"/>
    </row>
    <row r="98" spans="1:7" ht="15.75">
      <c r="A98" s="198" t="s">
        <v>55</v>
      </c>
      <c r="B98" s="200">
        <v>50</v>
      </c>
      <c r="C98" s="200">
        <v>50</v>
      </c>
      <c r="D98" s="42">
        <v>497574.29</v>
      </c>
      <c r="E98" s="42">
        <v>358133</v>
      </c>
      <c r="F98" s="126">
        <f>E98*1.055</f>
        <v>377830.315</v>
      </c>
      <c r="G98" s="126">
        <f>F98*1.05</f>
        <v>396721.83075</v>
      </c>
    </row>
    <row r="99" spans="1:7" ht="16.5" thickBot="1">
      <c r="A99" s="199"/>
      <c r="B99" s="201"/>
      <c r="C99" s="201"/>
      <c r="D99" s="41">
        <v>497574.27</v>
      </c>
      <c r="E99" s="41">
        <v>358133</v>
      </c>
      <c r="F99" s="41"/>
      <c r="G99" s="41"/>
    </row>
    <row r="100" spans="1:7" ht="15.75">
      <c r="A100" s="198" t="s">
        <v>56</v>
      </c>
      <c r="B100" s="200">
        <v>10</v>
      </c>
      <c r="C100" s="200">
        <v>90</v>
      </c>
      <c r="D100" s="42">
        <v>27846.75</v>
      </c>
      <c r="E100" s="42">
        <v>45887.1</v>
      </c>
      <c r="F100" s="109">
        <f>E100*1.055</f>
        <v>48410.890499999994</v>
      </c>
      <c r="G100" s="109">
        <f>F100*1.05</f>
        <v>50831.435025</v>
      </c>
    </row>
    <row r="101" spans="1:7" ht="16.5" thickBot="1">
      <c r="A101" s="199"/>
      <c r="B101" s="201"/>
      <c r="C101" s="201"/>
      <c r="D101" s="41">
        <v>250620.72</v>
      </c>
      <c r="E101" s="41">
        <v>412983.9</v>
      </c>
      <c r="F101" s="110">
        <f>E101*1.055</f>
        <v>435698.0145</v>
      </c>
      <c r="G101" s="110">
        <f>F101*1.05</f>
        <v>457482.915225</v>
      </c>
    </row>
    <row r="102" spans="1:7" ht="32.25" thickBot="1">
      <c r="A102" s="39" t="s">
        <v>57</v>
      </c>
      <c r="B102" s="40" t="s">
        <v>22</v>
      </c>
      <c r="C102" s="40">
        <v>100</v>
      </c>
      <c r="D102" s="41">
        <v>19326.57</v>
      </c>
      <c r="E102" s="41">
        <v>24863</v>
      </c>
      <c r="F102" s="110">
        <f>E102*1.055</f>
        <v>26230.465</v>
      </c>
      <c r="G102" s="110">
        <f>F102*1.05</f>
        <v>27541.988250000002</v>
      </c>
    </row>
    <row r="103" spans="1:7" ht="15.75">
      <c r="A103" s="202" t="s">
        <v>58</v>
      </c>
      <c r="B103" s="200"/>
      <c r="C103" s="200"/>
      <c r="D103" s="42">
        <v>783005.36</v>
      </c>
      <c r="E103" s="42">
        <f>E98+E99+E100+E101+E102+E96</f>
        <v>1215000</v>
      </c>
      <c r="F103" s="109">
        <f>F96+F100+F101+F102</f>
        <v>526164.37</v>
      </c>
      <c r="G103" s="109">
        <f>G96+G100+G101+G102</f>
        <v>552472.5885000001</v>
      </c>
    </row>
    <row r="104" spans="1:7" ht="16.5" thickBot="1">
      <c r="A104" s="203"/>
      <c r="B104" s="201"/>
      <c r="C104" s="201"/>
      <c r="D104" s="43"/>
      <c r="E104" s="43"/>
      <c r="F104" s="43"/>
      <c r="G104" s="43"/>
    </row>
    <row r="105" spans="1:7" ht="48" thickBot="1">
      <c r="A105" s="39" t="s">
        <v>59</v>
      </c>
      <c r="B105" s="40" t="s">
        <v>22</v>
      </c>
      <c r="C105" s="40">
        <v>100</v>
      </c>
      <c r="D105" s="41">
        <v>79962.02</v>
      </c>
      <c r="E105" s="41">
        <v>283300.76</v>
      </c>
      <c r="F105" s="110">
        <f>E105*1.055</f>
        <v>298882.3018</v>
      </c>
      <c r="G105" s="41">
        <f>F105*1.05</f>
        <v>313826.41689000005</v>
      </c>
    </row>
    <row r="106" spans="1:7" ht="16.5" thickBot="1">
      <c r="A106" s="39" t="s">
        <v>60</v>
      </c>
      <c r="B106" s="40" t="s">
        <v>22</v>
      </c>
      <c r="C106" s="40">
        <v>100</v>
      </c>
      <c r="D106" s="41">
        <v>19681.82</v>
      </c>
      <c r="E106" s="41">
        <v>21532</v>
      </c>
      <c r="F106" s="127">
        <f>E106*1.055</f>
        <v>22716.26</v>
      </c>
      <c r="G106" s="127">
        <f>F106*1.05</f>
        <v>23852.073</v>
      </c>
    </row>
    <row r="107" spans="1:7" ht="16.5" thickBot="1">
      <c r="A107" s="39" t="s">
        <v>61</v>
      </c>
      <c r="B107" s="40" t="s">
        <v>22</v>
      </c>
      <c r="C107" s="40">
        <v>100</v>
      </c>
      <c r="D107" s="41">
        <v>5944.46</v>
      </c>
      <c r="E107" s="41">
        <v>6503.24</v>
      </c>
      <c r="F107" s="127">
        <f>E107*1.055</f>
        <v>6860.918199999999</v>
      </c>
      <c r="G107" s="127">
        <f>F107*1.05</f>
        <v>7203.964109999999</v>
      </c>
    </row>
    <row r="108" spans="1:7" ht="16.5" thickBot="1">
      <c r="A108" s="39" t="s">
        <v>62</v>
      </c>
      <c r="B108" s="40" t="s">
        <v>22</v>
      </c>
      <c r="C108" s="40">
        <v>100</v>
      </c>
      <c r="D108" s="41">
        <v>12490</v>
      </c>
      <c r="E108" s="41">
        <v>13664</v>
      </c>
      <c r="F108" s="110">
        <f>E108*1.055</f>
        <v>14415.519999999999</v>
      </c>
      <c r="G108" s="110">
        <f>F108*1.05</f>
        <v>15136.295999999998</v>
      </c>
    </row>
    <row r="109" spans="1:7" ht="32.25" thickBot="1">
      <c r="A109" s="39" t="s">
        <v>63</v>
      </c>
      <c r="B109" s="40" t="s">
        <v>22</v>
      </c>
      <c r="C109" s="40">
        <v>100</v>
      </c>
      <c r="D109" s="41">
        <v>257020.79</v>
      </c>
      <c r="E109" s="41">
        <v>280000</v>
      </c>
      <c r="F109" s="110">
        <f>E109*1.055</f>
        <v>295400</v>
      </c>
      <c r="G109" s="110">
        <f>F109*1.05</f>
        <v>310170</v>
      </c>
    </row>
    <row r="110" spans="1:7" ht="15.75">
      <c r="A110" s="202" t="s">
        <v>64</v>
      </c>
      <c r="B110" s="196" t="s">
        <v>22</v>
      </c>
      <c r="C110" s="196" t="s">
        <v>22</v>
      </c>
      <c r="D110" s="42">
        <v>525421.03</v>
      </c>
      <c r="E110" s="78" t="s">
        <v>196</v>
      </c>
      <c r="F110" s="42" t="s">
        <v>217</v>
      </c>
      <c r="G110" s="42" t="s">
        <v>218</v>
      </c>
    </row>
    <row r="111" spans="1:7" ht="26.25" thickBot="1">
      <c r="A111" s="203"/>
      <c r="B111" s="197"/>
      <c r="C111" s="197"/>
      <c r="D111" s="43">
        <v>1158104.45</v>
      </c>
      <c r="E111" s="79" t="s">
        <v>197</v>
      </c>
      <c r="F111" s="111">
        <v>1116028.3</v>
      </c>
      <c r="G111" s="128" t="s">
        <v>219</v>
      </c>
    </row>
    <row r="112" ht="18.75">
      <c r="A112" s="4"/>
    </row>
    <row r="113" ht="94.5" thickBot="1">
      <c r="A113" s="4" t="s">
        <v>65</v>
      </c>
    </row>
    <row r="114" spans="1:21" ht="30" customHeight="1" thickBot="1">
      <c r="A114" s="8"/>
      <c r="B114" s="186" t="s">
        <v>9</v>
      </c>
      <c r="C114" s="187"/>
      <c r="D114" s="187"/>
      <c r="E114" s="188"/>
      <c r="F114" s="186">
        <v>2012</v>
      </c>
      <c r="G114" s="187"/>
      <c r="H114" s="187"/>
      <c r="I114" s="188"/>
      <c r="J114" s="186">
        <v>2013</v>
      </c>
      <c r="K114" s="187"/>
      <c r="L114" s="187"/>
      <c r="M114" s="187"/>
      <c r="N114" s="189" t="s">
        <v>12</v>
      </c>
      <c r="O114" s="190"/>
      <c r="P114" s="190"/>
      <c r="Q114" s="191"/>
      <c r="R114" s="209"/>
      <c r="S114" s="209"/>
      <c r="T114" s="209"/>
      <c r="U114" s="209"/>
    </row>
    <row r="115" spans="1:21" ht="37.5" customHeight="1">
      <c r="A115" s="151" t="s">
        <v>13</v>
      </c>
      <c r="B115" s="151" t="s">
        <v>14</v>
      </c>
      <c r="C115" s="151" t="s">
        <v>15</v>
      </c>
      <c r="D115" s="16" t="s">
        <v>16</v>
      </c>
      <c r="E115" s="151" t="s">
        <v>17</v>
      </c>
      <c r="F115" s="151" t="s">
        <v>14</v>
      </c>
      <c r="G115" s="151" t="s">
        <v>15</v>
      </c>
      <c r="H115" s="16" t="s">
        <v>16</v>
      </c>
      <c r="I115" s="151" t="s">
        <v>17</v>
      </c>
      <c r="J115" s="151" t="s">
        <v>14</v>
      </c>
      <c r="K115" s="151" t="s">
        <v>15</v>
      </c>
      <c r="L115" s="16" t="s">
        <v>16</v>
      </c>
      <c r="M115" s="194" t="s">
        <v>17</v>
      </c>
      <c r="N115" s="184" t="s">
        <v>14</v>
      </c>
      <c r="O115" s="151" t="s">
        <v>15</v>
      </c>
      <c r="P115" s="16" t="s">
        <v>16</v>
      </c>
      <c r="Q115" s="192" t="s">
        <v>17</v>
      </c>
      <c r="R115" s="210"/>
      <c r="S115" s="210"/>
      <c r="T115" s="92"/>
      <c r="U115" s="210"/>
    </row>
    <row r="116" spans="1:21" ht="13.5" thickBot="1">
      <c r="A116" s="152"/>
      <c r="B116" s="152"/>
      <c r="C116" s="152"/>
      <c r="D116" s="10" t="s">
        <v>66</v>
      </c>
      <c r="E116" s="152"/>
      <c r="F116" s="152"/>
      <c r="G116" s="152"/>
      <c r="H116" s="10" t="s">
        <v>66</v>
      </c>
      <c r="I116" s="152"/>
      <c r="J116" s="152"/>
      <c r="K116" s="152"/>
      <c r="L116" s="10" t="s">
        <v>66</v>
      </c>
      <c r="M116" s="195"/>
      <c r="N116" s="185"/>
      <c r="O116" s="152"/>
      <c r="P116" s="10" t="s">
        <v>66</v>
      </c>
      <c r="Q116" s="193"/>
      <c r="R116" s="210"/>
      <c r="S116" s="210"/>
      <c r="T116" s="92"/>
      <c r="U116" s="210"/>
    </row>
    <row r="117" spans="1:21" ht="15.75" thickBot="1">
      <c r="A117" s="11" t="s">
        <v>67</v>
      </c>
      <c r="B117" s="12">
        <v>1</v>
      </c>
      <c r="C117" s="12">
        <v>197316</v>
      </c>
      <c r="D117" s="12">
        <v>56802</v>
      </c>
      <c r="E117" s="13">
        <v>248336</v>
      </c>
      <c r="F117" s="12">
        <v>1</v>
      </c>
      <c r="G117" s="12">
        <v>233316</v>
      </c>
      <c r="H117" s="12">
        <f>I117-G117</f>
        <v>72828</v>
      </c>
      <c r="I117" s="13">
        <v>306144</v>
      </c>
      <c r="J117" s="12">
        <v>1</v>
      </c>
      <c r="K117" s="12">
        <v>233316</v>
      </c>
      <c r="L117" s="12">
        <v>72828</v>
      </c>
      <c r="M117" s="91">
        <v>306144</v>
      </c>
      <c r="N117" s="99">
        <v>1</v>
      </c>
      <c r="O117" s="12">
        <v>233316</v>
      </c>
      <c r="P117" s="12">
        <v>72828</v>
      </c>
      <c r="Q117" s="101">
        <v>306144</v>
      </c>
      <c r="R117" s="93"/>
      <c r="S117" s="93"/>
      <c r="T117" s="93"/>
      <c r="U117" s="97"/>
    </row>
    <row r="118" spans="1:21" ht="15.75" thickBot="1">
      <c r="A118" s="11" t="s">
        <v>163</v>
      </c>
      <c r="B118" s="12">
        <v>1</v>
      </c>
      <c r="C118" s="12">
        <v>180732</v>
      </c>
      <c r="D118" s="12">
        <v>234141</v>
      </c>
      <c r="E118" s="13">
        <v>414873</v>
      </c>
      <c r="F118" s="12">
        <v>1</v>
      </c>
      <c r="G118" s="12">
        <v>187530</v>
      </c>
      <c r="H118" s="12">
        <v>57000</v>
      </c>
      <c r="I118" s="13">
        <f>G118+H118</f>
        <v>244530</v>
      </c>
      <c r="J118" s="12">
        <v>1</v>
      </c>
      <c r="K118" s="12">
        <v>187530</v>
      </c>
      <c r="L118" s="12">
        <v>57000</v>
      </c>
      <c r="M118" s="91">
        <v>244530</v>
      </c>
      <c r="N118" s="99">
        <v>1</v>
      </c>
      <c r="O118" s="12">
        <v>187530</v>
      </c>
      <c r="P118" s="12">
        <v>57000</v>
      </c>
      <c r="Q118" s="101">
        <v>244530</v>
      </c>
      <c r="R118" s="93"/>
      <c r="S118" s="93"/>
      <c r="T118" s="93"/>
      <c r="U118" s="97"/>
    </row>
    <row r="119" spans="1:21" ht="15.75" thickBot="1">
      <c r="A119" s="11" t="s">
        <v>68</v>
      </c>
      <c r="B119" s="12">
        <v>1</v>
      </c>
      <c r="C119" s="12">
        <v>177576</v>
      </c>
      <c r="D119" s="12">
        <v>0</v>
      </c>
      <c r="E119" s="13">
        <f>C119+D119</f>
        <v>177576</v>
      </c>
      <c r="F119" s="12">
        <v>1</v>
      </c>
      <c r="G119" s="12">
        <v>187530</v>
      </c>
      <c r="H119" s="12">
        <f>2632*12</f>
        <v>31584</v>
      </c>
      <c r="I119" s="13">
        <f>G119+H119</f>
        <v>219114</v>
      </c>
      <c r="J119" s="12">
        <v>1</v>
      </c>
      <c r="K119" s="12">
        <v>187530</v>
      </c>
      <c r="L119" s="12">
        <v>31584</v>
      </c>
      <c r="M119" s="91">
        <v>219114</v>
      </c>
      <c r="N119" s="99">
        <v>1</v>
      </c>
      <c r="O119" s="12">
        <v>187530</v>
      </c>
      <c r="P119" s="12">
        <v>31584</v>
      </c>
      <c r="Q119" s="101">
        <v>219114</v>
      </c>
      <c r="R119" s="93"/>
      <c r="S119" s="93"/>
      <c r="T119" s="93"/>
      <c r="U119" s="97"/>
    </row>
    <row r="120" spans="1:21" ht="15" thickBot="1">
      <c r="A120" s="15" t="s">
        <v>69</v>
      </c>
      <c r="B120" s="13">
        <f>SUM(B117:B119)</f>
        <v>3</v>
      </c>
      <c r="C120" s="13">
        <v>555624</v>
      </c>
      <c r="D120" s="13">
        <f>D117+D118</f>
        <v>290943</v>
      </c>
      <c r="E120" s="13">
        <f>C120+D120</f>
        <v>846567</v>
      </c>
      <c r="F120" s="13"/>
      <c r="G120" s="13">
        <v>608376</v>
      </c>
      <c r="H120" s="13">
        <v>161412</v>
      </c>
      <c r="I120" s="13">
        <v>769788</v>
      </c>
      <c r="J120" s="13"/>
      <c r="K120" s="13">
        <v>608376</v>
      </c>
      <c r="L120" s="13">
        <v>161412</v>
      </c>
      <c r="M120" s="91">
        <v>769788</v>
      </c>
      <c r="N120" s="102">
        <v>3</v>
      </c>
      <c r="O120" s="104">
        <v>608376</v>
      </c>
      <c r="P120" s="104">
        <v>161412</v>
      </c>
      <c r="Q120" s="106">
        <v>769788</v>
      </c>
      <c r="R120" s="97"/>
      <c r="S120" s="97"/>
      <c r="T120" s="97"/>
      <c r="U120" s="97"/>
    </row>
    <row r="121" spans="1:4" ht="18.75">
      <c r="A121" s="4"/>
      <c r="C121">
        <f>B8+C30+C42+C56+C120</f>
        <v>3625135.35</v>
      </c>
      <c r="D121">
        <f>C8+D30+D42+D56+D120</f>
        <v>947512</v>
      </c>
    </row>
    <row r="122" spans="1:10" ht="14.25">
      <c r="A122" s="163" t="s">
        <v>70</v>
      </c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 ht="14.25">
      <c r="A123" s="161" t="s">
        <v>198</v>
      </c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 ht="14.25">
      <c r="A124" s="163" t="s">
        <v>199</v>
      </c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1:10" ht="14.25">
      <c r="A125" s="177" t="s">
        <v>200</v>
      </c>
      <c r="B125" s="165"/>
      <c r="C125" s="165"/>
      <c r="D125" s="165"/>
      <c r="E125" s="165"/>
      <c r="F125" s="165"/>
      <c r="G125" s="165"/>
      <c r="H125" s="165"/>
      <c r="I125" s="165"/>
      <c r="J125" s="165"/>
    </row>
    <row r="126" spans="1:10" ht="14.25">
      <c r="A126" s="164" t="s">
        <v>201</v>
      </c>
      <c r="B126" s="165"/>
      <c r="C126" s="165"/>
      <c r="D126" s="165"/>
      <c r="E126" s="165"/>
      <c r="F126" s="165"/>
      <c r="G126" s="165"/>
      <c r="H126" s="165"/>
      <c r="I126" s="165"/>
      <c r="J126" s="165"/>
    </row>
    <row r="127" spans="1:10" ht="14.25" customHeight="1">
      <c r="A127" s="177" t="s">
        <v>202</v>
      </c>
      <c r="B127" s="165"/>
      <c r="C127" s="165"/>
      <c r="D127" s="165"/>
      <c r="E127" s="165"/>
      <c r="F127" s="165"/>
      <c r="G127" s="165"/>
      <c r="H127" s="165"/>
      <c r="I127" s="165"/>
      <c r="J127" s="165"/>
    </row>
    <row r="128" spans="1:10" ht="14.25" customHeight="1">
      <c r="A128" s="164" t="s">
        <v>203</v>
      </c>
      <c r="B128" s="165"/>
      <c r="C128" s="165"/>
      <c r="D128" s="165"/>
      <c r="E128" s="165"/>
      <c r="F128" s="165"/>
      <c r="G128" s="165"/>
      <c r="H128" s="165"/>
      <c r="I128" s="165"/>
      <c r="J128" s="165"/>
    </row>
    <row r="129" spans="1:10" ht="14.25" customHeight="1">
      <c r="A129" s="177" t="s">
        <v>204</v>
      </c>
      <c r="B129" s="165"/>
      <c r="C129" s="165"/>
      <c r="D129" s="165"/>
      <c r="E129" s="165"/>
      <c r="F129" s="165"/>
      <c r="G129" s="165"/>
      <c r="H129" s="165"/>
      <c r="I129" s="165"/>
      <c r="J129" s="165"/>
    </row>
    <row r="130" spans="1:10" ht="14.25" customHeight="1">
      <c r="A130" s="164"/>
      <c r="B130" s="165"/>
      <c r="C130" s="165"/>
      <c r="D130" s="165"/>
      <c r="E130" s="165"/>
      <c r="F130" s="165"/>
      <c r="G130" s="165"/>
      <c r="H130" s="165"/>
      <c r="I130" s="165"/>
      <c r="J130" s="165"/>
    </row>
    <row r="131" spans="1:10" ht="14.25">
      <c r="A131" s="161" t="s">
        <v>71</v>
      </c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1:4" ht="14.25">
      <c r="A132" s="163" t="s">
        <v>205</v>
      </c>
      <c r="B132" s="162"/>
      <c r="C132" s="162"/>
      <c r="D132" t="s">
        <v>207</v>
      </c>
    </row>
    <row r="133" spans="1:5" ht="14.25">
      <c r="A133" s="164" t="s">
        <v>206</v>
      </c>
      <c r="B133" s="165"/>
      <c r="C133" s="165"/>
      <c r="D133" s="107" t="s">
        <v>208</v>
      </c>
      <c r="E133" s="107"/>
    </row>
    <row r="134" spans="1:4" ht="14.25">
      <c r="A134" s="163" t="s">
        <v>211</v>
      </c>
      <c r="B134" s="162"/>
      <c r="C134" s="162"/>
      <c r="D134" t="s">
        <v>209</v>
      </c>
    </row>
    <row r="135" spans="1:4" ht="14.25">
      <c r="A135" s="163" t="s">
        <v>212</v>
      </c>
      <c r="B135" s="162"/>
      <c r="C135" s="162"/>
      <c r="D135" t="s">
        <v>210</v>
      </c>
    </row>
    <row r="136" spans="1:11" ht="15" thickBot="1">
      <c r="A136" s="161" t="s">
        <v>158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</row>
    <row r="137" spans="1:5" ht="19.5" thickBot="1">
      <c r="A137" s="20" t="s">
        <v>41</v>
      </c>
      <c r="B137" s="21" t="s">
        <v>9</v>
      </c>
      <c r="C137" s="21" t="s">
        <v>28</v>
      </c>
      <c r="D137" s="21" t="s">
        <v>11</v>
      </c>
      <c r="E137" s="21" t="s">
        <v>12</v>
      </c>
    </row>
    <row r="138" spans="1:5" ht="38.25" thickBot="1">
      <c r="A138" s="22" t="s">
        <v>72</v>
      </c>
      <c r="B138" s="23">
        <v>160944.83</v>
      </c>
      <c r="C138" s="23">
        <v>171620</v>
      </c>
      <c r="D138" s="112">
        <f>C138*1.055</f>
        <v>181059.09999999998</v>
      </c>
      <c r="E138" s="112">
        <f>D138*1.05</f>
        <v>190112.055</v>
      </c>
    </row>
    <row r="139" spans="1:5" ht="19.5" thickBot="1">
      <c r="A139" s="22" t="s">
        <v>73</v>
      </c>
      <c r="B139" s="23">
        <v>289473.17</v>
      </c>
      <c r="C139" s="23">
        <v>188380</v>
      </c>
      <c r="D139" s="112">
        <f>C139*1.055</f>
        <v>198740.9</v>
      </c>
      <c r="E139" s="112">
        <f>D139*1.05</f>
        <v>208677.945</v>
      </c>
    </row>
    <row r="140" spans="1:5" ht="19.5" thickBot="1">
      <c r="A140" s="22"/>
      <c r="B140" s="68">
        <f>B138+B139</f>
        <v>450418</v>
      </c>
      <c r="C140" s="77">
        <f>C138+C139</f>
        <v>360000</v>
      </c>
      <c r="D140" s="24">
        <f>D138+D139</f>
        <v>379800</v>
      </c>
      <c r="E140" s="24">
        <f>E138+E139</f>
        <v>398790</v>
      </c>
    </row>
    <row r="141" ht="18.75">
      <c r="A141" s="4"/>
    </row>
    <row r="142" spans="1:7" ht="14.25">
      <c r="A142" s="161" t="s">
        <v>74</v>
      </c>
      <c r="B142" s="162"/>
      <c r="C142" s="162"/>
      <c r="D142" s="162"/>
      <c r="E142" s="162"/>
      <c r="F142" s="162"/>
      <c r="G142" s="162"/>
    </row>
    <row r="143" spans="1:3" ht="14.25">
      <c r="A143" s="163" t="s">
        <v>213</v>
      </c>
      <c r="B143" s="162"/>
      <c r="C143" s="162"/>
    </row>
    <row r="144" spans="1:5" ht="14.25">
      <c r="A144" s="221" t="s">
        <v>214</v>
      </c>
      <c r="B144" s="222"/>
      <c r="C144" s="222"/>
      <c r="D144" s="74"/>
      <c r="E144" s="74"/>
    </row>
    <row r="145" spans="1:3" ht="14.25">
      <c r="A145" s="163" t="s">
        <v>215</v>
      </c>
      <c r="B145" s="162"/>
      <c r="C145" s="162"/>
    </row>
    <row r="146" spans="1:3" ht="14.25">
      <c r="A146" s="163" t="s">
        <v>216</v>
      </c>
      <c r="B146" s="162"/>
      <c r="C146" s="162"/>
    </row>
    <row r="147" ht="18.75">
      <c r="A147" s="4"/>
    </row>
    <row r="148" spans="1:7" ht="15.75">
      <c r="A148" s="25"/>
      <c r="G148" s="25" t="s">
        <v>75</v>
      </c>
    </row>
    <row r="149" spans="1:7" ht="15.75">
      <c r="A149" s="25"/>
      <c r="G149" s="25" t="s">
        <v>76</v>
      </c>
    </row>
    <row r="150" spans="1:7" ht="15.75">
      <c r="A150" s="25"/>
      <c r="G150" s="25" t="s">
        <v>77</v>
      </c>
    </row>
    <row r="151" spans="1:7" ht="15.75">
      <c r="A151" s="25"/>
      <c r="G151" s="25" t="s">
        <v>78</v>
      </c>
    </row>
    <row r="152" spans="1:7" ht="15.75">
      <c r="A152" s="25"/>
      <c r="G152" s="25" t="s">
        <v>79</v>
      </c>
    </row>
    <row r="153" spans="1:7" ht="15.75">
      <c r="A153" s="25"/>
      <c r="G153" s="25" t="s">
        <v>80</v>
      </c>
    </row>
    <row r="154" ht="15.75">
      <c r="A154" s="25"/>
    </row>
    <row r="155" spans="1:5" ht="15.75">
      <c r="A155" s="26"/>
      <c r="E155" s="26" t="s">
        <v>81</v>
      </c>
    </row>
    <row r="156" spans="1:5" ht="15.75">
      <c r="A156" s="26"/>
      <c r="E156" s="26" t="s">
        <v>82</v>
      </c>
    </row>
    <row r="157" spans="1:5" ht="15.75">
      <c r="A157" s="26"/>
      <c r="E157" s="26" t="s">
        <v>83</v>
      </c>
    </row>
    <row r="158" spans="1:5" ht="15.75">
      <c r="A158" s="26"/>
      <c r="E158" s="26" t="s">
        <v>84</v>
      </c>
    </row>
    <row r="159" spans="1:5" ht="15.75">
      <c r="A159" s="26"/>
      <c r="E159" s="26" t="s">
        <v>85</v>
      </c>
    </row>
    <row r="160" spans="1:5" ht="15.75">
      <c r="A160" s="26"/>
      <c r="E160" s="26"/>
    </row>
    <row r="161" spans="1:5" ht="15.75">
      <c r="A161" s="26"/>
      <c r="E161" s="26" t="s">
        <v>86</v>
      </c>
    </row>
    <row r="162" spans="1:5" ht="15.75">
      <c r="A162" s="26"/>
      <c r="E162" s="26" t="s">
        <v>87</v>
      </c>
    </row>
    <row r="163" spans="1:5" ht="15.75">
      <c r="A163" s="26"/>
      <c r="E163" s="26" t="s">
        <v>88</v>
      </c>
    </row>
    <row r="164" spans="1:5" ht="15.75">
      <c r="A164" s="26"/>
      <c r="E164" s="26" t="s">
        <v>89</v>
      </c>
    </row>
    <row r="165" spans="1:5" ht="15.75">
      <c r="A165" s="26"/>
      <c r="E165" s="26" t="s">
        <v>79</v>
      </c>
    </row>
    <row r="166" spans="1:5" ht="15.75">
      <c r="A166" s="26"/>
      <c r="E166" s="26" t="s">
        <v>90</v>
      </c>
    </row>
    <row r="167" ht="16.5" thickBot="1">
      <c r="A167" s="26"/>
    </row>
    <row r="168" spans="1:8" ht="27.75" customHeight="1">
      <c r="A168" s="44" t="s">
        <v>91</v>
      </c>
      <c r="B168" s="45" t="s">
        <v>94</v>
      </c>
      <c r="C168" s="178" t="s">
        <v>97</v>
      </c>
      <c r="D168" s="179"/>
      <c r="E168" s="45" t="s">
        <v>98</v>
      </c>
      <c r="F168" s="45" t="s">
        <v>102</v>
      </c>
      <c r="G168" s="45" t="s">
        <v>110</v>
      </c>
      <c r="H168" s="45" t="s">
        <v>118</v>
      </c>
    </row>
    <row r="169" spans="1:8" ht="37.5" customHeight="1">
      <c r="A169" s="46" t="s">
        <v>92</v>
      </c>
      <c r="B169" s="47" t="s">
        <v>95</v>
      </c>
      <c r="C169" s="180"/>
      <c r="D169" s="181"/>
      <c r="E169" s="47" t="s">
        <v>99</v>
      </c>
      <c r="F169" s="47" t="s">
        <v>103</v>
      </c>
      <c r="G169" s="47" t="s">
        <v>111</v>
      </c>
      <c r="H169" s="47" t="s">
        <v>119</v>
      </c>
    </row>
    <row r="170" spans="1:8" ht="27" customHeight="1">
      <c r="A170" s="46" t="s">
        <v>93</v>
      </c>
      <c r="B170" s="47" t="s">
        <v>96</v>
      </c>
      <c r="C170" s="180"/>
      <c r="D170" s="181"/>
      <c r="E170" s="47" t="s">
        <v>100</v>
      </c>
      <c r="F170" s="47" t="s">
        <v>104</v>
      </c>
      <c r="G170" s="47" t="s">
        <v>112</v>
      </c>
      <c r="H170" s="47" t="s">
        <v>120</v>
      </c>
    </row>
    <row r="171" spans="1:8" ht="29.25" customHeight="1">
      <c r="A171" s="48"/>
      <c r="B171" s="47" t="s">
        <v>92</v>
      </c>
      <c r="C171" s="180"/>
      <c r="D171" s="181"/>
      <c r="E171" s="47" t="s">
        <v>101</v>
      </c>
      <c r="F171" s="47" t="s">
        <v>105</v>
      </c>
      <c r="G171" s="47" t="s">
        <v>113</v>
      </c>
      <c r="H171" s="47" t="s">
        <v>121</v>
      </c>
    </row>
    <row r="172" spans="1:8" ht="12.75">
      <c r="A172" s="48"/>
      <c r="B172" s="47" t="s">
        <v>93</v>
      </c>
      <c r="C172" s="180"/>
      <c r="D172" s="181"/>
      <c r="E172" s="49"/>
      <c r="F172" s="47" t="s">
        <v>106</v>
      </c>
      <c r="G172" s="47" t="s">
        <v>114</v>
      </c>
      <c r="H172" s="47" t="s">
        <v>107</v>
      </c>
    </row>
    <row r="173" spans="1:8" ht="12.75">
      <c r="A173" s="48"/>
      <c r="B173" s="49"/>
      <c r="C173" s="180"/>
      <c r="D173" s="181"/>
      <c r="E173" s="49"/>
      <c r="F173" s="47" t="s">
        <v>107</v>
      </c>
      <c r="G173" s="47" t="s">
        <v>115</v>
      </c>
      <c r="H173" s="47" t="s">
        <v>122</v>
      </c>
    </row>
    <row r="174" spans="1:8" ht="13.5" thickBot="1">
      <c r="A174" s="48"/>
      <c r="B174" s="49"/>
      <c r="C174" s="182"/>
      <c r="D174" s="183"/>
      <c r="E174" s="49"/>
      <c r="F174" s="47" t="s">
        <v>108</v>
      </c>
      <c r="G174" s="47" t="s">
        <v>116</v>
      </c>
      <c r="H174" s="47" t="s">
        <v>123</v>
      </c>
    </row>
    <row r="175" spans="1:8" ht="12.75">
      <c r="A175" s="48"/>
      <c r="B175" s="49"/>
      <c r="C175" s="47" t="s">
        <v>124</v>
      </c>
      <c r="D175" s="45" t="s">
        <v>110</v>
      </c>
      <c r="E175" s="49"/>
      <c r="F175" s="47" t="s">
        <v>109</v>
      </c>
      <c r="G175" s="47" t="s">
        <v>117</v>
      </c>
      <c r="H175" s="49"/>
    </row>
    <row r="176" spans="1:8" ht="25.5">
      <c r="A176" s="48"/>
      <c r="B176" s="49"/>
      <c r="C176" s="47" t="s">
        <v>125</v>
      </c>
      <c r="D176" s="47" t="s">
        <v>128</v>
      </c>
      <c r="E176" s="49"/>
      <c r="F176" s="49"/>
      <c r="G176" s="49"/>
      <c r="H176" s="49"/>
    </row>
    <row r="177" spans="1:8" ht="12.75">
      <c r="A177" s="48"/>
      <c r="B177" s="49"/>
      <c r="C177" s="47" t="s">
        <v>126</v>
      </c>
      <c r="D177" s="47" t="s">
        <v>129</v>
      </c>
      <c r="E177" s="49"/>
      <c r="F177" s="49"/>
      <c r="G177" s="49"/>
      <c r="H177" s="49"/>
    </row>
    <row r="178" spans="1:8" ht="12.75">
      <c r="A178" s="48"/>
      <c r="B178" s="49"/>
      <c r="C178" s="47" t="s">
        <v>127</v>
      </c>
      <c r="D178" s="47" t="s">
        <v>130</v>
      </c>
      <c r="E178" s="49"/>
      <c r="F178" s="49"/>
      <c r="G178" s="49"/>
      <c r="H178" s="49"/>
    </row>
    <row r="179" spans="1:8" ht="25.5">
      <c r="A179" s="48"/>
      <c r="B179" s="49"/>
      <c r="C179" s="47" t="s">
        <v>92</v>
      </c>
      <c r="D179" s="49"/>
      <c r="E179" s="49"/>
      <c r="F179" s="49"/>
      <c r="G179" s="49"/>
      <c r="H179" s="49"/>
    </row>
    <row r="180" spans="1:8" ht="13.5" thickBot="1">
      <c r="A180" s="51"/>
      <c r="B180" s="52"/>
      <c r="C180" s="50" t="s">
        <v>93</v>
      </c>
      <c r="D180" s="52"/>
      <c r="E180" s="52"/>
      <c r="F180" s="52"/>
      <c r="G180" s="52"/>
      <c r="H180" s="52"/>
    </row>
    <row r="181" spans="1:8" ht="15.75">
      <c r="A181" s="173"/>
      <c r="B181" s="28" t="s">
        <v>131</v>
      </c>
      <c r="C181" s="28" t="s">
        <v>131</v>
      </c>
      <c r="D181" s="28" t="s">
        <v>133</v>
      </c>
      <c r="E181" s="173" t="s">
        <v>135</v>
      </c>
      <c r="F181" s="173" t="s">
        <v>136</v>
      </c>
      <c r="G181" s="173" t="s">
        <v>136</v>
      </c>
      <c r="H181" s="173" t="s">
        <v>136</v>
      </c>
    </row>
    <row r="182" spans="1:8" ht="16.5" thickBot="1">
      <c r="A182" s="174"/>
      <c r="B182" s="29" t="s">
        <v>132</v>
      </c>
      <c r="C182" s="29" t="s">
        <v>132</v>
      </c>
      <c r="D182" s="29" t="s">
        <v>134</v>
      </c>
      <c r="E182" s="174"/>
      <c r="F182" s="174"/>
      <c r="G182" s="174"/>
      <c r="H182" s="174"/>
    </row>
    <row r="183" spans="1:8" ht="16.5" thickBot="1">
      <c r="A183" s="30">
        <v>1</v>
      </c>
      <c r="B183" s="29">
        <v>2</v>
      </c>
      <c r="C183" s="29">
        <v>3</v>
      </c>
      <c r="D183" s="29">
        <v>4</v>
      </c>
      <c r="E183" s="29">
        <v>5</v>
      </c>
      <c r="F183" s="29">
        <v>6</v>
      </c>
      <c r="G183" s="29">
        <v>7</v>
      </c>
      <c r="H183" s="29">
        <v>8</v>
      </c>
    </row>
    <row r="184" spans="1:8" ht="181.5" customHeight="1" thickBot="1">
      <c r="A184" s="53" t="s">
        <v>137</v>
      </c>
      <c r="B184" s="31">
        <v>23354.47</v>
      </c>
      <c r="C184" s="31">
        <v>15857.09</v>
      </c>
      <c r="D184" s="31">
        <v>7497.38</v>
      </c>
      <c r="E184" s="31">
        <v>306</v>
      </c>
      <c r="F184" s="31">
        <v>7146467.82</v>
      </c>
      <c r="G184" s="31">
        <v>1325816.27</v>
      </c>
      <c r="H184" s="31">
        <v>8472284.09</v>
      </c>
    </row>
    <row r="185" spans="1:8" ht="15.75">
      <c r="A185" s="27" t="s">
        <v>138</v>
      </c>
      <c r="B185" s="175">
        <f aca="true" t="shared" si="1" ref="B185:H185">B184</f>
        <v>23354.47</v>
      </c>
      <c r="C185" s="175">
        <f t="shared" si="1"/>
        <v>15857.09</v>
      </c>
      <c r="D185" s="175">
        <f t="shared" si="1"/>
        <v>7497.38</v>
      </c>
      <c r="E185" s="175">
        <f t="shared" si="1"/>
        <v>306</v>
      </c>
      <c r="F185" s="175">
        <f t="shared" si="1"/>
        <v>7146467.82</v>
      </c>
      <c r="G185" s="175">
        <f t="shared" si="1"/>
        <v>1325816.27</v>
      </c>
      <c r="H185" s="175">
        <f t="shared" si="1"/>
        <v>8472284.09</v>
      </c>
    </row>
    <row r="186" spans="1:8" ht="16.5" thickBot="1">
      <c r="A186" s="30" t="s">
        <v>139</v>
      </c>
      <c r="B186" s="176"/>
      <c r="C186" s="176"/>
      <c r="D186" s="176"/>
      <c r="E186" s="176"/>
      <c r="F186" s="176"/>
      <c r="G186" s="176"/>
      <c r="H186" s="176"/>
    </row>
    <row r="187" spans="1:8" ht="250.5" customHeight="1" thickBot="1">
      <c r="A187" s="30" t="s">
        <v>137</v>
      </c>
      <c r="B187" s="80">
        <v>25298.82</v>
      </c>
      <c r="C187" s="80">
        <v>16783.88</v>
      </c>
      <c r="D187" s="80">
        <v>8514.94</v>
      </c>
      <c r="E187" s="80">
        <v>284</v>
      </c>
      <c r="F187" s="80">
        <v>7184864.88</v>
      </c>
      <c r="G187" s="80">
        <v>1199086.52</v>
      </c>
      <c r="H187" s="80">
        <v>8383951.4</v>
      </c>
    </row>
    <row r="188" spans="1:8" ht="15.75">
      <c r="A188" s="75" t="s">
        <v>140</v>
      </c>
      <c r="B188" s="211">
        <f>B187</f>
        <v>25298.82</v>
      </c>
      <c r="C188" s="211">
        <f>C187</f>
        <v>16783.88</v>
      </c>
      <c r="D188" s="211">
        <f>D187</f>
        <v>8514.94</v>
      </c>
      <c r="E188" s="211">
        <f>E187</f>
        <v>284</v>
      </c>
      <c r="F188" s="211">
        <f>B188*E187</f>
        <v>7184864.88</v>
      </c>
      <c r="G188" s="211">
        <f>G187</f>
        <v>1199086.52</v>
      </c>
      <c r="H188" s="211">
        <f>F188+G188</f>
        <v>8383951.4</v>
      </c>
    </row>
    <row r="189" spans="1:8" ht="16.5" thickBot="1">
      <c r="A189" s="76" t="s">
        <v>139</v>
      </c>
      <c r="B189" s="212"/>
      <c r="C189" s="212"/>
      <c r="D189" s="212"/>
      <c r="E189" s="212"/>
      <c r="F189" s="212"/>
      <c r="G189" s="212"/>
      <c r="H189" s="212"/>
    </row>
    <row r="190" spans="1:8" ht="409.5" customHeight="1">
      <c r="A190" s="173" t="s">
        <v>137</v>
      </c>
      <c r="B190" s="171">
        <v>25595.91</v>
      </c>
      <c r="C190" s="171">
        <v>16685.89</v>
      </c>
      <c r="D190" s="171">
        <v>8910.02</v>
      </c>
      <c r="E190" s="171">
        <v>286</v>
      </c>
      <c r="F190" s="171">
        <f>B190*E190</f>
        <v>7320430.26</v>
      </c>
      <c r="G190" s="171">
        <v>829131.74</v>
      </c>
      <c r="H190" s="171">
        <f>F190+G190</f>
        <v>8149562</v>
      </c>
    </row>
    <row r="191" spans="1:8" ht="13.5" thickBot="1">
      <c r="A191" s="174"/>
      <c r="B191" s="172"/>
      <c r="C191" s="172"/>
      <c r="D191" s="172"/>
      <c r="E191" s="172"/>
      <c r="F191" s="172"/>
      <c r="G191" s="172"/>
      <c r="H191" s="172"/>
    </row>
    <row r="192" spans="1:8" ht="15.75">
      <c r="A192" s="114" t="s">
        <v>141</v>
      </c>
      <c r="B192" s="215">
        <f aca="true" t="shared" si="2" ref="B192:G192">B190</f>
        <v>25595.91</v>
      </c>
      <c r="C192" s="215">
        <f t="shared" si="2"/>
        <v>16685.89</v>
      </c>
      <c r="D192" s="215">
        <f t="shared" si="2"/>
        <v>8910.02</v>
      </c>
      <c r="E192" s="215">
        <f t="shared" si="2"/>
        <v>286</v>
      </c>
      <c r="F192" s="215">
        <f t="shared" si="2"/>
        <v>7320430.26</v>
      </c>
      <c r="G192" s="215">
        <f t="shared" si="2"/>
        <v>829131.74</v>
      </c>
      <c r="H192" s="223">
        <f>F192+G192</f>
        <v>8149562</v>
      </c>
    </row>
    <row r="193" spans="1:8" ht="16.5" thickBot="1">
      <c r="A193" s="115" t="s">
        <v>139</v>
      </c>
      <c r="B193" s="216"/>
      <c r="C193" s="216"/>
      <c r="D193" s="216"/>
      <c r="E193" s="216"/>
      <c r="F193" s="216"/>
      <c r="G193" s="216"/>
      <c r="H193" s="224"/>
    </row>
    <row r="194" spans="1:8" ht="246" customHeight="1" thickBot="1">
      <c r="A194" s="30" t="s">
        <v>137</v>
      </c>
      <c r="B194" s="31">
        <f>19515.47+346.18+9407.55</f>
        <v>29269.2</v>
      </c>
      <c r="C194" s="31">
        <f>19515.47+346.18</f>
        <v>19861.65</v>
      </c>
      <c r="D194" s="31">
        <v>9407.55</v>
      </c>
      <c r="E194" s="31">
        <v>300</v>
      </c>
      <c r="F194" s="29">
        <f>B195*E194</f>
        <v>8780760</v>
      </c>
      <c r="G194" s="31">
        <v>846343.46</v>
      </c>
      <c r="H194" s="31">
        <f>F195+G195</f>
        <v>9627103.46</v>
      </c>
    </row>
    <row r="195" spans="1:8" ht="15.75">
      <c r="A195" s="113" t="s">
        <v>142</v>
      </c>
      <c r="B195" s="217">
        <f aca="true" t="shared" si="3" ref="B195:H195">B194</f>
        <v>29269.2</v>
      </c>
      <c r="C195" s="217">
        <f t="shared" si="3"/>
        <v>19861.65</v>
      </c>
      <c r="D195" s="217">
        <f t="shared" si="3"/>
        <v>9407.55</v>
      </c>
      <c r="E195" s="217">
        <f t="shared" si="3"/>
        <v>300</v>
      </c>
      <c r="F195" s="230">
        <f t="shared" si="3"/>
        <v>8780760</v>
      </c>
      <c r="G195" s="217">
        <f t="shared" si="3"/>
        <v>846343.46</v>
      </c>
      <c r="H195" s="213">
        <f t="shared" si="3"/>
        <v>9627103.46</v>
      </c>
    </row>
    <row r="196" spans="1:8" ht="15.75">
      <c r="A196" s="113" t="s">
        <v>143</v>
      </c>
      <c r="B196" s="218"/>
      <c r="C196" s="218"/>
      <c r="D196" s="218"/>
      <c r="E196" s="218"/>
      <c r="F196" s="231"/>
      <c r="G196" s="218"/>
      <c r="H196" s="214"/>
    </row>
    <row r="197" spans="1:8" ht="15.75">
      <c r="A197" s="113" t="s">
        <v>144</v>
      </c>
      <c r="B197" s="218"/>
      <c r="C197" s="218"/>
      <c r="D197" s="218"/>
      <c r="E197" s="218"/>
      <c r="F197" s="231"/>
      <c r="G197" s="218"/>
      <c r="H197" s="214"/>
    </row>
    <row r="198" spans="1:8" ht="242.25" customHeight="1">
      <c r="A198" s="116"/>
      <c r="B198" s="116"/>
      <c r="C198" s="116"/>
      <c r="D198" s="116"/>
      <c r="E198" s="116"/>
      <c r="F198" s="116"/>
      <c r="G198" s="116"/>
      <c r="H198" s="116"/>
    </row>
    <row r="199" spans="1:8" ht="15.75">
      <c r="A199" s="116"/>
      <c r="B199" s="167"/>
      <c r="C199" s="167"/>
      <c r="D199" s="167"/>
      <c r="E199" s="167"/>
      <c r="F199" s="167"/>
      <c r="G199" s="167"/>
      <c r="H199" s="167"/>
    </row>
    <row r="200" spans="1:8" ht="15.75">
      <c r="A200" s="116"/>
      <c r="B200" s="167"/>
      <c r="C200" s="167"/>
      <c r="D200" s="167"/>
      <c r="E200" s="167"/>
      <c r="F200" s="167"/>
      <c r="G200" s="167"/>
      <c r="H200" s="167"/>
    </row>
    <row r="201" spans="1:8" ht="15.75">
      <c r="A201" s="116"/>
      <c r="B201" s="167"/>
      <c r="C201" s="167"/>
      <c r="D201" s="167"/>
      <c r="E201" s="167"/>
      <c r="F201" s="167"/>
      <c r="G201" s="167"/>
      <c r="H201" s="167"/>
    </row>
    <row r="202" ht="14.25">
      <c r="A202" s="7"/>
    </row>
    <row r="203" ht="27">
      <c r="A203" s="32" t="s">
        <v>145</v>
      </c>
    </row>
    <row r="204" spans="1:10" ht="12.75">
      <c r="A204" s="166" t="s">
        <v>146</v>
      </c>
      <c r="B204" s="162"/>
      <c r="C204" s="162"/>
      <c r="D204" s="162"/>
      <c r="E204" s="162"/>
      <c r="F204" s="162"/>
      <c r="G204" s="162"/>
      <c r="H204" s="162"/>
      <c r="I204" s="162"/>
      <c r="J204" s="162"/>
    </row>
    <row r="205" spans="1:10" ht="12.75">
      <c r="A205" s="166" t="s">
        <v>147</v>
      </c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ht="14.25">
      <c r="A206" s="1"/>
    </row>
  </sheetData>
  <mergeCells count="183">
    <mergeCell ref="A131:J131"/>
    <mergeCell ref="A132:C132"/>
    <mergeCell ref="A144:C144"/>
    <mergeCell ref="A145:C145"/>
    <mergeCell ref="A135:C135"/>
    <mergeCell ref="A136:K136"/>
    <mergeCell ref="A142:G142"/>
    <mergeCell ref="A143:C143"/>
    <mergeCell ref="A133:C133"/>
    <mergeCell ref="A134:C134"/>
    <mergeCell ref="A146:C146"/>
    <mergeCell ref="A205:J205"/>
    <mergeCell ref="A204:J204"/>
    <mergeCell ref="F199:F201"/>
    <mergeCell ref="G199:G201"/>
    <mergeCell ref="H199:H201"/>
    <mergeCell ref="B195:B197"/>
    <mergeCell ref="C195:C197"/>
    <mergeCell ref="F195:F197"/>
    <mergeCell ref="G195:G197"/>
    <mergeCell ref="A93:K93"/>
    <mergeCell ref="A124:J124"/>
    <mergeCell ref="J115:J116"/>
    <mergeCell ref="K115:K116"/>
    <mergeCell ref="A115:A116"/>
    <mergeCell ref="B115:B116"/>
    <mergeCell ref="C115:C116"/>
    <mergeCell ref="E115:E116"/>
    <mergeCell ref="A110:A111"/>
    <mergeCell ref="B110:B111"/>
    <mergeCell ref="A89:C89"/>
    <mergeCell ref="A90:C90"/>
    <mergeCell ref="A91:C91"/>
    <mergeCell ref="A92:M92"/>
    <mergeCell ref="A80:N80"/>
    <mergeCell ref="A81:M81"/>
    <mergeCell ref="A87:N87"/>
    <mergeCell ref="A88:C88"/>
    <mergeCell ref="A73:L73"/>
    <mergeCell ref="A74:M74"/>
    <mergeCell ref="A68:N68"/>
    <mergeCell ref="A69:N69"/>
    <mergeCell ref="A70:N70"/>
    <mergeCell ref="A72:O72"/>
    <mergeCell ref="A64:N64"/>
    <mergeCell ref="A65:N65"/>
    <mergeCell ref="A66:N66"/>
    <mergeCell ref="A67:N67"/>
    <mergeCell ref="A5:Q5"/>
    <mergeCell ref="A6:N6"/>
    <mergeCell ref="A1:O1"/>
    <mergeCell ref="A3:M3"/>
    <mergeCell ref="A15:Q15"/>
    <mergeCell ref="A34:K34"/>
    <mergeCell ref="A44:N44"/>
    <mergeCell ref="A59:N59"/>
    <mergeCell ref="N48:N49"/>
    <mergeCell ref="O48:O49"/>
    <mergeCell ref="P48:P49"/>
    <mergeCell ref="Q48:Q49"/>
    <mergeCell ref="J48:J49"/>
    <mergeCell ref="K48:K49"/>
    <mergeCell ref="A61:N61"/>
    <mergeCell ref="A62:N62"/>
    <mergeCell ref="A63:M63"/>
    <mergeCell ref="B199:B201"/>
    <mergeCell ref="C199:C201"/>
    <mergeCell ref="D199:D201"/>
    <mergeCell ref="E199:E201"/>
    <mergeCell ref="F192:F193"/>
    <mergeCell ref="G192:G193"/>
    <mergeCell ref="H192:H193"/>
    <mergeCell ref="H195:H197"/>
    <mergeCell ref="B192:B193"/>
    <mergeCell ref="C192:C193"/>
    <mergeCell ref="D192:D193"/>
    <mergeCell ref="E192:E193"/>
    <mergeCell ref="D195:D197"/>
    <mergeCell ref="E195:E197"/>
    <mergeCell ref="E190:E191"/>
    <mergeCell ref="F190:F191"/>
    <mergeCell ref="G190:G191"/>
    <mergeCell ref="H190:H191"/>
    <mergeCell ref="A190:A191"/>
    <mergeCell ref="B190:B191"/>
    <mergeCell ref="C190:C191"/>
    <mergeCell ref="D190:D191"/>
    <mergeCell ref="F185:F186"/>
    <mergeCell ref="G185:G186"/>
    <mergeCell ref="H185:H186"/>
    <mergeCell ref="B188:B189"/>
    <mergeCell ref="C188:C189"/>
    <mergeCell ref="D188:D189"/>
    <mergeCell ref="E188:E189"/>
    <mergeCell ref="F188:F189"/>
    <mergeCell ref="G188:G189"/>
    <mergeCell ref="H188:H189"/>
    <mergeCell ref="B185:B186"/>
    <mergeCell ref="C185:C186"/>
    <mergeCell ref="D185:D186"/>
    <mergeCell ref="E185:E186"/>
    <mergeCell ref="G181:G182"/>
    <mergeCell ref="H181:H182"/>
    <mergeCell ref="A122:J122"/>
    <mergeCell ref="A123:J123"/>
    <mergeCell ref="A125:J125"/>
    <mergeCell ref="A126:J126"/>
    <mergeCell ref="A127:J127"/>
    <mergeCell ref="A128:J128"/>
    <mergeCell ref="A129:J129"/>
    <mergeCell ref="A130:J130"/>
    <mergeCell ref="C168:D174"/>
    <mergeCell ref="A181:A182"/>
    <mergeCell ref="E181:E182"/>
    <mergeCell ref="F181:F182"/>
    <mergeCell ref="N115:N116"/>
    <mergeCell ref="F114:I114"/>
    <mergeCell ref="J114:M114"/>
    <mergeCell ref="N114:Q114"/>
    <mergeCell ref="O115:O116"/>
    <mergeCell ref="Q115:Q116"/>
    <mergeCell ref="M115:M116"/>
    <mergeCell ref="F115:F116"/>
    <mergeCell ref="G115:G116"/>
    <mergeCell ref="I115:I116"/>
    <mergeCell ref="C110:C111"/>
    <mergeCell ref="B114:E114"/>
    <mergeCell ref="A100:A101"/>
    <mergeCell ref="B100:B101"/>
    <mergeCell ref="C100:C101"/>
    <mergeCell ref="A103:A104"/>
    <mergeCell ref="B103:B104"/>
    <mergeCell ref="C103:C104"/>
    <mergeCell ref="A94:A95"/>
    <mergeCell ref="B94:C94"/>
    <mergeCell ref="A97:G97"/>
    <mergeCell ref="A98:A99"/>
    <mergeCell ref="B98:B99"/>
    <mergeCell ref="C98:C9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N46:N47"/>
    <mergeCell ref="O46:O47"/>
    <mergeCell ref="P46:P47"/>
    <mergeCell ref="Q46:Q47"/>
    <mergeCell ref="I46:I47"/>
    <mergeCell ref="J46:J47"/>
    <mergeCell ref="K46:K47"/>
    <mergeCell ref="M46:M47"/>
    <mergeCell ref="E46:E47"/>
    <mergeCell ref="F46:F47"/>
    <mergeCell ref="G46:G47"/>
    <mergeCell ref="H46:H47"/>
    <mergeCell ref="A46:A47"/>
    <mergeCell ref="B46:B47"/>
    <mergeCell ref="C46:C47"/>
    <mergeCell ref="D46:D47"/>
    <mergeCell ref="B45:E45"/>
    <mergeCell ref="F45:I45"/>
    <mergeCell ref="J45:M45"/>
    <mergeCell ref="N45:Q45"/>
    <mergeCell ref="B35:E35"/>
    <mergeCell ref="F35:I35"/>
    <mergeCell ref="J35:M35"/>
    <mergeCell ref="N35:Q35"/>
    <mergeCell ref="R16:U16"/>
    <mergeCell ref="B16:E16"/>
    <mergeCell ref="F16:I16"/>
    <mergeCell ref="J16:M16"/>
    <mergeCell ref="N16:Q16"/>
    <mergeCell ref="R35:U35"/>
    <mergeCell ref="R114:U114"/>
    <mergeCell ref="R115:R116"/>
    <mergeCell ref="S115:S116"/>
    <mergeCell ref="U115:U116"/>
  </mergeCells>
  <printOptions/>
  <pageMargins left="0.1968503937007874" right="0.1968503937007874" top="0.3937007874015748" bottom="0.3937007874015748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comp8</cp:lastModifiedBy>
  <cp:lastPrinted>2012-02-16T09:11:33Z</cp:lastPrinted>
  <dcterms:created xsi:type="dcterms:W3CDTF">2011-11-18T04:46:11Z</dcterms:created>
  <dcterms:modified xsi:type="dcterms:W3CDTF">2012-03-02T11:25:03Z</dcterms:modified>
  <cp:category/>
  <cp:version/>
  <cp:contentType/>
  <cp:contentStatus/>
</cp:coreProperties>
</file>